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61c1873573664a1/2024/CGT/UCR/Politique revendicative/Pouvoir d'achat/Calculateur/"/>
    </mc:Choice>
  </mc:AlternateContent>
  <xr:revisionPtr revIDLastSave="2" documentId="8_{33DDE953-2A28-4EC2-B55E-2CBC576FB8A8}" xr6:coauthVersionLast="47" xr6:coauthVersionMax="47" xr10:uidLastSave="{33B2FD79-5AFA-4C23-8B5B-3133AEF8865A}"/>
  <bookViews>
    <workbookView xWindow="-98" yWindow="-98" windowWidth="19095" windowHeight="12795" xr2:uid="{95038BD4-5D08-43A8-BA15-C2BCD92AD6A1}"/>
  </bookViews>
  <sheets>
    <sheet name="Feuil2" sheetId="2" r:id="rId1"/>
    <sheet name="Calcul 20" sheetId="3" r:id="rId2"/>
    <sheet name="Calcul 21" sheetId="4" r:id="rId3"/>
    <sheet name="Calcul 22" sheetId="5" r:id="rId4"/>
    <sheet name="Calcul 23" sheetId="6" r:id="rId5"/>
    <sheet name="Calcul 2024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9" i="2" l="1"/>
  <c r="D79" i="2" s="1"/>
  <c r="F79" i="2" s="1"/>
  <c r="H79" i="2" s="1"/>
  <c r="J79" i="2" s="1"/>
  <c r="E3" i="3" s="1"/>
  <c r="B73" i="2"/>
  <c r="D73" i="2" s="1"/>
  <c r="F73" i="2" s="1"/>
  <c r="H73" i="2" s="1"/>
  <c r="J73" i="2" s="1"/>
  <c r="L73" i="2" s="1"/>
  <c r="N73" i="2" s="1"/>
  <c r="B3" i="3" s="1"/>
  <c r="C3" i="3" l="1"/>
  <c r="G3" i="3"/>
  <c r="E4" i="3" l="1"/>
  <c r="D3" i="3" l="1"/>
  <c r="B4" i="3" s="1"/>
  <c r="D4" i="3" s="1"/>
  <c r="B5" i="3" s="1"/>
  <c r="H3" i="3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3" i="4" s="1"/>
  <c r="J4" i="4" s="1"/>
  <c r="J5" i="4" s="1"/>
  <c r="J6" i="4" s="1"/>
  <c r="J7" i="4" s="1"/>
  <c r="G4" i="3"/>
  <c r="E5" i="3" s="1"/>
  <c r="H4" i="3" l="1"/>
  <c r="K4" i="3" s="1"/>
  <c r="K3" i="3"/>
  <c r="G5" i="3"/>
  <c r="E6" i="3" s="1"/>
  <c r="H5" i="3"/>
  <c r="K5" i="3" s="1"/>
  <c r="D5" i="3"/>
  <c r="B6" i="3" s="1"/>
  <c r="G6" i="3" l="1"/>
  <c r="E7" i="3" s="1"/>
  <c r="H6" i="3"/>
  <c r="K6" i="3" s="1"/>
  <c r="D6" i="3"/>
  <c r="B7" i="3" s="1"/>
  <c r="G7" i="3" l="1"/>
  <c r="E8" i="3" s="1"/>
  <c r="G8" i="3" s="1"/>
  <c r="E9" i="3" s="1"/>
  <c r="G9" i="3" s="1"/>
  <c r="E10" i="3" s="1"/>
  <c r="H7" i="3"/>
  <c r="K7" i="3" s="1"/>
  <c r="D7" i="3"/>
  <c r="B8" i="3" s="1"/>
  <c r="H8" i="3" l="1"/>
  <c r="K8" i="3" s="1"/>
  <c r="D8" i="3"/>
  <c r="B9" i="3" s="1"/>
  <c r="G10" i="3"/>
  <c r="E11" i="3" s="1"/>
  <c r="H9" i="3" l="1"/>
  <c r="K9" i="3" s="1"/>
  <c r="D9" i="3"/>
  <c r="B10" i="3" s="1"/>
  <c r="G11" i="3"/>
  <c r="E12" i="3" s="1"/>
  <c r="H10" i="3" l="1"/>
  <c r="K10" i="3" s="1"/>
  <c r="D10" i="3"/>
  <c r="B11" i="3" s="1"/>
  <c r="G12" i="3"/>
  <c r="E13" i="3" s="1"/>
  <c r="H11" i="3" l="1"/>
  <c r="K11" i="3" s="1"/>
  <c r="D11" i="3"/>
  <c r="B12" i="3" s="1"/>
  <c r="G13" i="3"/>
  <c r="E14" i="3" s="1"/>
  <c r="E3" i="4" s="1"/>
  <c r="G14" i="3" l="1"/>
  <c r="E4" i="4"/>
  <c r="H12" i="3"/>
  <c r="K12" i="3" s="1"/>
  <c r="D12" i="3"/>
  <c r="B13" i="3" s="1"/>
  <c r="G4" i="4" l="1"/>
  <c r="E5" i="4" s="1"/>
  <c r="H13" i="3"/>
  <c r="K13" i="3" s="1"/>
  <c r="D13" i="3"/>
  <c r="B14" i="3" s="1"/>
  <c r="B3" i="4" s="1"/>
  <c r="G5" i="4" l="1"/>
  <c r="E6" i="4" s="1"/>
  <c r="D14" i="3"/>
  <c r="H14" i="3"/>
  <c r="K14" i="3" s="1"/>
  <c r="K16" i="3" s="1"/>
  <c r="F29" i="2" s="1"/>
  <c r="B4" i="4"/>
  <c r="G6" i="4" l="1"/>
  <c r="E7" i="4" s="1"/>
  <c r="G7" i="4" s="1"/>
  <c r="E8" i="4" s="1"/>
  <c r="D4" i="4"/>
  <c r="B5" i="4" s="1"/>
  <c r="H4" i="4"/>
  <c r="G8" i="4" l="1"/>
  <c r="E9" i="4" s="1"/>
  <c r="G9" i="4" s="1"/>
  <c r="E10" i="4" s="1"/>
  <c r="G10" i="4" s="1"/>
  <c r="E11" i="4" s="1"/>
  <c r="H5" i="4"/>
  <c r="D5" i="4"/>
  <c r="B6" i="4" s="1"/>
  <c r="G11" i="4" l="1"/>
  <c r="E12" i="4" s="1"/>
  <c r="D6" i="4"/>
  <c r="B7" i="4" s="1"/>
  <c r="H6" i="4"/>
  <c r="G12" i="4" l="1"/>
  <c r="E13" i="4" s="1"/>
  <c r="D7" i="4"/>
  <c r="B8" i="4" s="1"/>
  <c r="H7" i="4"/>
  <c r="G13" i="4" l="1"/>
  <c r="E14" i="4" s="1"/>
  <c r="H8" i="4"/>
  <c r="D8" i="4"/>
  <c r="B9" i="4" s="1"/>
  <c r="G14" i="4" l="1"/>
  <c r="E15" i="4" s="1"/>
  <c r="E3" i="5" s="1"/>
  <c r="H9" i="4"/>
  <c r="D9" i="4"/>
  <c r="B10" i="4" s="1"/>
  <c r="G15" i="4" l="1"/>
  <c r="E4" i="5"/>
  <c r="G4" i="5" s="1"/>
  <c r="H10" i="4"/>
  <c r="D10" i="4"/>
  <c r="B11" i="4" s="1"/>
  <c r="H11" i="4" l="1"/>
  <c r="D11" i="4"/>
  <c r="B12" i="4" s="1"/>
  <c r="D12" i="4" l="1"/>
  <c r="B13" i="4" s="1"/>
  <c r="H12" i="4"/>
  <c r="D13" i="4" l="1"/>
  <c r="B14" i="4" s="1"/>
  <c r="H13" i="4"/>
  <c r="D14" i="4" l="1"/>
  <c r="B15" i="4" s="1"/>
  <c r="B3" i="5" s="1"/>
  <c r="H14" i="4"/>
  <c r="B4" i="5" l="1"/>
  <c r="H15" i="4"/>
  <c r="D15" i="4"/>
  <c r="D4" i="5" l="1"/>
  <c r="B5" i="5" s="1"/>
  <c r="D5" i="5" l="1"/>
  <c r="B6" i="5" s="1"/>
  <c r="D6" i="5" l="1"/>
  <c r="B7" i="5" s="1"/>
  <c r="D7" i="5" l="1"/>
  <c r="B8" i="5" s="1"/>
  <c r="D8" i="5" l="1"/>
  <c r="B9" i="5" s="1"/>
  <c r="D9" i="5" l="1"/>
  <c r="B10" i="5" s="1"/>
  <c r="D10" i="5" l="1"/>
  <c r="B11" i="5" s="1"/>
  <c r="D11" i="5" l="1"/>
  <c r="B12" i="5" s="1"/>
  <c r="D12" i="5" l="1"/>
  <c r="B13" i="5" s="1"/>
  <c r="D13" i="5" l="1"/>
  <c r="B14" i="5" s="1"/>
  <c r="D14" i="5" l="1"/>
  <c r="B15" i="5" s="1"/>
  <c r="B4" i="6" l="1"/>
  <c r="B3" i="6"/>
  <c r="D15" i="5"/>
  <c r="D4" i="6" l="1"/>
  <c r="B5" i="6" s="1"/>
  <c r="D5" i="6" l="1"/>
  <c r="B6" i="6" s="1"/>
  <c r="D6" i="6" l="1"/>
  <c r="B7" i="6" s="1"/>
  <c r="D7" i="6" l="1"/>
  <c r="B8" i="6" s="1"/>
  <c r="D8" i="6" l="1"/>
  <c r="B9" i="6" s="1"/>
  <c r="D9" i="6" l="1"/>
  <c r="B10" i="6" s="1"/>
  <c r="D10" i="6" l="1"/>
  <c r="B11" i="6" s="1"/>
  <c r="D11" i="6" l="1"/>
  <c r="B12" i="6" s="1"/>
  <c r="D12" i="6" l="1"/>
  <c r="B13" i="6" s="1"/>
  <c r="D13" i="6" l="1"/>
  <c r="B14" i="6" s="1"/>
  <c r="D14" i="6" l="1"/>
  <c r="B15" i="6" s="1"/>
  <c r="B3" i="7" l="1"/>
  <c r="B4" i="7"/>
  <c r="D4" i="7" s="1"/>
  <c r="B5" i="7" s="1"/>
  <c r="D15" i="6"/>
  <c r="E5" i="5"/>
  <c r="H4" i="5"/>
  <c r="D5" i="7" l="1"/>
  <c r="B6" i="7" s="1"/>
  <c r="D6" i="7" s="1"/>
  <c r="B7" i="7" s="1"/>
  <c r="D7" i="7" s="1"/>
  <c r="B8" i="7" s="1"/>
  <c r="D8" i="7" s="1"/>
  <c r="B9" i="7" s="1"/>
  <c r="D9" i="7" s="1"/>
  <c r="B10" i="7" s="1"/>
  <c r="D10" i="7" s="1"/>
  <c r="B11" i="7" s="1"/>
  <c r="H5" i="5"/>
  <c r="G5" i="5"/>
  <c r="E6" i="5" s="1"/>
  <c r="D11" i="7" l="1"/>
  <c r="B12" i="7" s="1"/>
  <c r="D12" i="7" s="1"/>
  <c r="B13" i="7" s="1"/>
  <c r="D13" i="7" s="1"/>
  <c r="B14" i="7" s="1"/>
  <c r="D14" i="7" s="1"/>
  <c r="B15" i="7" s="1"/>
  <c r="D15" i="7" s="1"/>
  <c r="H6" i="5"/>
  <c r="G6" i="5"/>
  <c r="E7" i="5" s="1"/>
  <c r="H7" i="5" l="1"/>
  <c r="G7" i="5"/>
  <c r="E8" i="5" s="1"/>
  <c r="G8" i="5" l="1"/>
  <c r="E9" i="5" s="1"/>
  <c r="H8" i="5"/>
  <c r="H9" i="5" l="1"/>
  <c r="G9" i="5"/>
  <c r="E10" i="5" s="1"/>
  <c r="H10" i="5" l="1"/>
  <c r="G10" i="5"/>
  <c r="E11" i="5" s="1"/>
  <c r="H11" i="5" l="1"/>
  <c r="G11" i="5"/>
  <c r="E12" i="5" s="1"/>
  <c r="H12" i="5" l="1"/>
  <c r="G12" i="5"/>
  <c r="E13" i="5" s="1"/>
  <c r="G13" i="5" l="1"/>
  <c r="E14" i="5" s="1"/>
  <c r="H13" i="5"/>
  <c r="H14" i="5" l="1"/>
  <c r="G14" i="5"/>
  <c r="E15" i="5" s="1"/>
  <c r="E4" i="6" l="1"/>
  <c r="E3" i="6"/>
  <c r="G15" i="5"/>
  <c r="H15" i="5"/>
  <c r="H17" i="5" l="1"/>
  <c r="H4" i="6"/>
  <c r="G4" i="6"/>
  <c r="E5" i="6" s="1"/>
  <c r="G5" i="6" l="1"/>
  <c r="E6" i="6" s="1"/>
  <c r="H5" i="6"/>
  <c r="H6" i="6" l="1"/>
  <c r="G6" i="6"/>
  <c r="E7" i="6" s="1"/>
  <c r="G7" i="6" l="1"/>
  <c r="E8" i="6" s="1"/>
  <c r="H7" i="6"/>
  <c r="H8" i="6" l="1"/>
  <c r="G8" i="6"/>
  <c r="E9" i="6" s="1"/>
  <c r="G9" i="6" l="1"/>
  <c r="E10" i="6" s="1"/>
  <c r="H9" i="6"/>
  <c r="H10" i="6" l="1"/>
  <c r="G10" i="6"/>
  <c r="E11" i="6" s="1"/>
  <c r="G11" i="6" l="1"/>
  <c r="E12" i="6" s="1"/>
  <c r="H11" i="6"/>
  <c r="H12" i="6" l="1"/>
  <c r="G12" i="6"/>
  <c r="E13" i="6" s="1"/>
  <c r="H13" i="6" l="1"/>
  <c r="G13" i="6"/>
  <c r="E14" i="6" s="1"/>
  <c r="H14" i="6" l="1"/>
  <c r="G14" i="6"/>
  <c r="E15" i="6" s="1"/>
  <c r="E3" i="7" l="1"/>
  <c r="E4" i="7"/>
  <c r="H15" i="6"/>
  <c r="G15" i="6"/>
  <c r="G4" i="7" l="1"/>
  <c r="E5" i="7" s="1"/>
  <c r="H4" i="7"/>
  <c r="H17" i="6"/>
  <c r="F60" i="2" s="1"/>
  <c r="K4" i="4"/>
  <c r="G5" i="7" l="1"/>
  <c r="E6" i="7" s="1"/>
  <c r="H5" i="7"/>
  <c r="K7" i="4"/>
  <c r="K6" i="4"/>
  <c r="K5" i="4"/>
  <c r="G6" i="7" l="1"/>
  <c r="E7" i="7" s="1"/>
  <c r="H6" i="7"/>
  <c r="J8" i="4"/>
  <c r="K8" i="4" s="1"/>
  <c r="G7" i="7" l="1"/>
  <c r="E8" i="7" s="1"/>
  <c r="H7" i="7"/>
  <c r="J9" i="4"/>
  <c r="J10" i="4" s="1"/>
  <c r="G8" i="7" l="1"/>
  <c r="E9" i="7" s="1"/>
  <c r="H8" i="7"/>
  <c r="K9" i="4"/>
  <c r="J11" i="4"/>
  <c r="K10" i="4"/>
  <c r="G9" i="7" l="1"/>
  <c r="E10" i="7" s="1"/>
  <c r="H9" i="7"/>
  <c r="K11" i="4"/>
  <c r="J12" i="4"/>
  <c r="G10" i="7" l="1"/>
  <c r="E11" i="7" s="1"/>
  <c r="H10" i="7"/>
  <c r="J13" i="4"/>
  <c r="K12" i="4"/>
  <c r="G11" i="7" l="1"/>
  <c r="E12" i="7" s="1"/>
  <c r="H11" i="7"/>
  <c r="K13" i="4"/>
  <c r="J14" i="4"/>
  <c r="G12" i="7" l="1"/>
  <c r="E13" i="7" s="1"/>
  <c r="H12" i="7"/>
  <c r="K14" i="4"/>
  <c r="J15" i="4"/>
  <c r="J3" i="5" s="1"/>
  <c r="J4" i="5" s="1"/>
  <c r="G13" i="7" l="1"/>
  <c r="E14" i="7" s="1"/>
  <c r="H13" i="7"/>
  <c r="K15" i="4"/>
  <c r="K17" i="4" s="1"/>
  <c r="F35" i="2" s="1"/>
  <c r="G14" i="7" l="1"/>
  <c r="E15" i="7" s="1"/>
  <c r="H14" i="7"/>
  <c r="K4" i="5"/>
  <c r="J5" i="5"/>
  <c r="G15" i="7" l="1"/>
  <c r="H15" i="7"/>
  <c r="H17" i="7" s="1"/>
  <c r="J6" i="5"/>
  <c r="K5" i="5"/>
  <c r="K6" i="5" l="1"/>
  <c r="J7" i="5"/>
  <c r="J8" i="5" l="1"/>
  <c r="K7" i="5"/>
  <c r="J9" i="5" l="1"/>
  <c r="K8" i="5"/>
  <c r="K9" i="5" l="1"/>
  <c r="J10" i="5"/>
  <c r="K10" i="5" l="1"/>
  <c r="J11" i="5"/>
  <c r="J12" i="5" l="1"/>
  <c r="K11" i="5"/>
  <c r="J13" i="5" l="1"/>
  <c r="K12" i="5"/>
  <c r="K13" i="5" l="1"/>
  <c r="J14" i="5"/>
  <c r="K14" i="5" l="1"/>
  <c r="J15" i="5"/>
  <c r="J3" i="6" s="1"/>
  <c r="J4" i="6" s="1"/>
  <c r="K15" i="5" l="1"/>
  <c r="K17" i="5" s="1"/>
  <c r="F41" i="2" s="1"/>
  <c r="K4" i="6" l="1"/>
  <c r="J5" i="6"/>
  <c r="K5" i="6" l="1"/>
  <c r="J6" i="6"/>
  <c r="J7" i="6" l="1"/>
  <c r="K6" i="6"/>
  <c r="J8" i="6" l="1"/>
  <c r="K7" i="6"/>
  <c r="K8" i="6" l="1"/>
  <c r="J9" i="6"/>
  <c r="K9" i="6" l="1"/>
  <c r="J10" i="6"/>
  <c r="J11" i="6" l="1"/>
  <c r="K10" i="6"/>
  <c r="J12" i="6" l="1"/>
  <c r="K11" i="6"/>
  <c r="K12" i="6" l="1"/>
  <c r="J13" i="6"/>
  <c r="K13" i="6" l="1"/>
  <c r="J14" i="6"/>
  <c r="J15" i="6" l="1"/>
  <c r="K14" i="6"/>
  <c r="K15" i="6" l="1"/>
  <c r="K17" i="6" s="1"/>
  <c r="J3" i="7"/>
  <c r="J4" i="7" s="1"/>
  <c r="J5" i="7" l="1"/>
  <c r="K4" i="7"/>
  <c r="F47" i="2"/>
  <c r="F55" i="2" s="1"/>
  <c r="F62" i="2" s="1"/>
  <c r="F64" i="2" s="1"/>
  <c r="F66" i="2" s="1"/>
  <c r="J6" i="7" l="1"/>
  <c r="J7" i="7" s="1"/>
  <c r="J8" i="7" s="1"/>
  <c r="J9" i="7" s="1"/>
  <c r="J10" i="7" s="1"/>
  <c r="J11" i="7" s="1"/>
  <c r="J12" i="7" s="1"/>
  <c r="J13" i="7" s="1"/>
  <c r="J14" i="7" s="1"/>
  <c r="J15" i="7" s="1"/>
  <c r="K5" i="7"/>
  <c r="K17" i="7" s="1"/>
  <c r="F57" i="2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<sst xmlns="http://schemas.openxmlformats.org/spreadsheetml/2006/main" count="88" uniqueCount="40">
  <si>
    <t>Calculateur de perte de pouvoir d'achat</t>
  </si>
  <si>
    <t>Montant total de vos retraites pour 2023 :</t>
  </si>
  <si>
    <t>Montant de votre perte de pouvoir d'achat :</t>
  </si>
  <si>
    <t>Perte de pouvoir d'achat en pourcentage :</t>
  </si>
  <si>
    <t>Soit en jours de retraite:</t>
  </si>
  <si>
    <t>Evolution du pouvoir d'achat des retraites en 2020</t>
  </si>
  <si>
    <t>Date</t>
  </si>
  <si>
    <t>Montant de la retraite de base</t>
  </si>
  <si>
    <t>Montant des retraites complémentaires</t>
  </si>
  <si>
    <t>Montant total des retraites</t>
  </si>
  <si>
    <t>Montant des dépenses</t>
  </si>
  <si>
    <t>Perte ou gain de pouvoir d'achat</t>
  </si>
  <si>
    <t>Evolution de la retraite de base en %</t>
  </si>
  <si>
    <t>Evolution des retraites complémentaires en %</t>
  </si>
  <si>
    <t>Montant de l'évolution en €</t>
  </si>
  <si>
    <t>Montant  de l'évolution en €</t>
  </si>
  <si>
    <t>Indice Insee de la hausse des prix en %</t>
  </si>
  <si>
    <t>Total 2020</t>
  </si>
  <si>
    <t>Evolution du pouvoir d'achat des retraites en 2021</t>
  </si>
  <si>
    <t>Total 2021</t>
  </si>
  <si>
    <t>Evolution du pouvoir d'achat des retraites en 2022</t>
  </si>
  <si>
    <t>Total 2022</t>
  </si>
  <si>
    <t>Evolution du pouvoir d'achat des retraites en 2023</t>
  </si>
  <si>
    <t>Total 2023</t>
  </si>
  <si>
    <t>Voir le calcul</t>
  </si>
  <si>
    <t>Report 20</t>
  </si>
  <si>
    <t>Report 21</t>
  </si>
  <si>
    <t>Report 22</t>
  </si>
  <si>
    <t>Calcul retraite de base au 1er janvier 2020 en partant du montant touché au 1er février 2024</t>
  </si>
  <si>
    <t>Calcul retraite complémentaire au 1er janvier 2020  en partant du montant touché au 1er février 2024</t>
  </si>
  <si>
    <r>
      <t>Entrer le montant de votre retraite de base au</t>
    </r>
    <r>
      <rPr>
        <b/>
        <sz val="14"/>
        <color rgb="FFFF0000"/>
        <rFont val="Aptos Narrow"/>
        <family val="2"/>
        <scheme val="minor"/>
      </rPr>
      <t xml:space="preserve"> 1er février 2024</t>
    </r>
    <r>
      <rPr>
        <b/>
        <sz val="14"/>
        <color theme="1"/>
        <rFont val="Aptos Narrow"/>
        <family val="2"/>
        <scheme val="minor"/>
      </rPr>
      <t xml:space="preserve"> dans la case ci-dessous et appuyer sur entrée.</t>
    </r>
  </si>
  <si>
    <r>
      <t xml:space="preserve">Entrer le montant de votre retraite, ou de vos retraites complémentaires, au </t>
    </r>
    <r>
      <rPr>
        <b/>
        <sz val="14"/>
        <color rgb="FFFF0000"/>
        <rFont val="Aptos Narrow"/>
        <family val="2"/>
        <scheme val="minor"/>
      </rPr>
      <t>1er février 2024</t>
    </r>
    <r>
      <rPr>
        <b/>
        <sz val="14"/>
        <color theme="1"/>
        <rFont val="Aptos Narrow"/>
        <family val="2"/>
        <scheme val="minor"/>
      </rPr>
      <t xml:space="preserve"> dans la case ci-dessous et appuyer sur entrée.</t>
    </r>
  </si>
  <si>
    <t>Evolution du pouvoir d'achat des retraites en 2024</t>
  </si>
  <si>
    <t>Report 23</t>
  </si>
  <si>
    <t>Evolution de votre pouvoir d'achat pour l'année 2020</t>
  </si>
  <si>
    <t>Evolution de votre pouvoir d'achat pour l'année 2021</t>
  </si>
  <si>
    <t>Evolution de votre pouvoir d'achat pour l'année 2022</t>
  </si>
  <si>
    <t>Evolution de votre pouvoir d'achat pour l'année 2023</t>
  </si>
  <si>
    <t>Evolution devotre  pouvoir d'achat pour les années 2020, 2021, 2022, 2023</t>
  </si>
  <si>
    <t xml:space="preserve">Evolution pour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</si>
</sst>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\-yy;@"/>
    <numFmt numFmtId="165" formatCode="#,##0.00\ &quot;€&quot;"/>
    <numFmt numFmtId="166" formatCode="#,##0.00\ _€"/>
  </numFmts>
  <fonts count="15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20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3.5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u/>
      <sz val="12"/>
      <color theme="10"/>
      <name val="Aptos Narrow"/>
      <family val="2"/>
      <scheme val="minor"/>
    </font>
    <font>
      <b/>
      <sz val="12"/>
      <color theme="1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rgb="FFFF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9" fillId="2" borderId="2" xfId="0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1" fillId="5" borderId="2" xfId="1" applyFont="1" applyFill="1" applyBorder="1" applyAlignment="1" applyProtection="1">
      <alignment horizontal="center" vertical="center" wrapText="1"/>
    </xf>
    <xf numFmtId="0" fontId="11" fillId="5" borderId="2" xfId="1" quotePrefix="1" applyFont="1" applyFill="1" applyBorder="1" applyAlignment="1" applyProtection="1">
      <alignment horizontal="center" vertical="center" wrapText="1"/>
    </xf>
    <xf numFmtId="0" fontId="12" fillId="5" borderId="2" xfId="1" quotePrefix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5" fontId="10" fillId="4" borderId="2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165" fontId="10" fillId="0" borderId="0" xfId="0" applyNumberFormat="1" applyFont="1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13" fillId="2" borderId="2" xfId="0" applyNumberFormat="1" applyFont="1" applyFill="1" applyBorder="1" applyProtection="1"/>
    <xf numFmtId="166" fontId="0" fillId="0" borderId="0" xfId="0" applyNumberFormat="1" applyProtection="1"/>
    <xf numFmtId="0" fontId="8" fillId="0" borderId="0" xfId="0" applyFont="1" applyAlignment="1" applyProtection="1">
      <alignment horizontal="center"/>
    </xf>
    <xf numFmtId="10" fontId="13" fillId="2" borderId="2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2" fontId="13" fillId="2" borderId="2" xfId="0" applyNumberFormat="1" applyFont="1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0" fillId="0" borderId="2" xfId="0" applyBorder="1" applyProtection="1"/>
    <xf numFmtId="17" fontId="0" fillId="0" borderId="2" xfId="0" applyNumberFormat="1" applyBorder="1" applyProtection="1"/>
    <xf numFmtId="2" fontId="0" fillId="0" borderId="2" xfId="0" applyNumberFormat="1" applyBorder="1" applyProtection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338137</xdr:colOff>
      <xdr:row>11</xdr:row>
      <xdr:rowOff>23811</xdr:rowOff>
    </xdr:from>
    <xdr:to>
      <xdr:col>5</xdr:col>
      <xdr:colOff>585787</xdr:colOff>
      <xdr:row>11</xdr:row>
      <xdr:rowOff>506920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2986F0CC-0411-3360-CD76-65FA05C5850F}"/>
            </a:ext>
          </a:extLst>
        </xdr:cNvPr>
        <xdr:cNvSpPr/>
      </xdr:nvSpPr>
      <xdr:spPr>
        <a:xfrm>
          <a:off x="3990975" y="2014536"/>
          <a:ext cx="247650" cy="483109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18</xdr:row>
      <xdr:rowOff>90486</xdr:rowOff>
    </xdr:from>
    <xdr:to>
      <xdr:col>5</xdr:col>
      <xdr:colOff>552450</xdr:colOff>
      <xdr:row>18</xdr:row>
      <xdr:rowOff>576261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1A5ED081-7AC2-468E-A656-32388AEB5FAB}"/>
            </a:ext>
          </a:extLst>
        </xdr:cNvPr>
        <xdr:cNvSpPr/>
      </xdr:nvSpPr>
      <xdr:spPr>
        <a:xfrm>
          <a:off x="3957638" y="3971924"/>
          <a:ext cx="247650" cy="48577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7A03-26B9-4862-99E8-AA71C99D67AA}">
  <dimension ref="A2:N81"/>
  <sheetViews>
    <sheetView tabSelected="1" zoomScale="81" zoomScaleNormal="81" workbookViewId="0">
      <selection activeCell="F21" sqref="F21"/>
    </sheetView>
  </sheetViews>
  <sheetFormatPr baseColWidth="10" defaultRowHeight="14.25" x14ac:dyDescent="0.45"/>
  <cols>
    <col min="1" max="4" width="10.6640625" style="10"/>
    <col min="5" max="5" width="8.46484375" style="10" customWidth="1"/>
    <col min="6" max="6" width="22.33203125" style="10" customWidth="1"/>
    <col min="7" max="16384" width="10.6640625" style="10"/>
  </cols>
  <sheetData>
    <row r="2" spans="2:8" x14ac:dyDescent="0.45">
      <c r="B2" s="16" t="e" vm="1">
        <v>#VALUE!</v>
      </c>
    </row>
    <row r="3" spans="2:8" x14ac:dyDescent="0.45">
      <c r="B3" s="16"/>
      <c r="D3" s="17" t="s">
        <v>0</v>
      </c>
      <c r="E3" s="18"/>
      <c r="F3" s="18"/>
      <c r="G3" s="18"/>
      <c r="H3" s="19"/>
    </row>
    <row r="4" spans="2:8" x14ac:dyDescent="0.45">
      <c r="B4" s="16"/>
      <c r="D4" s="20"/>
      <c r="E4" s="21"/>
      <c r="F4" s="21"/>
      <c r="G4" s="21"/>
      <c r="H4" s="22"/>
    </row>
    <row r="5" spans="2:8" x14ac:dyDescent="0.45">
      <c r="B5" s="16"/>
      <c r="D5" s="23"/>
      <c r="E5" s="24"/>
      <c r="F5" s="24"/>
      <c r="G5" s="24"/>
      <c r="H5" s="25"/>
    </row>
    <row r="6" spans="2:8" x14ac:dyDescent="0.45">
      <c r="B6" s="16"/>
    </row>
    <row r="8" spans="2:8" x14ac:dyDescent="0.45">
      <c r="D8" s="26" t="s">
        <v>30</v>
      </c>
      <c r="E8" s="26"/>
      <c r="F8" s="26"/>
      <c r="G8" s="26"/>
      <c r="H8" s="26"/>
    </row>
    <row r="9" spans="2:8" x14ac:dyDescent="0.45">
      <c r="D9" s="26"/>
      <c r="E9" s="26"/>
      <c r="F9" s="26"/>
      <c r="G9" s="26"/>
      <c r="H9" s="26"/>
    </row>
    <row r="10" spans="2:8" x14ac:dyDescent="0.45">
      <c r="D10" s="26"/>
      <c r="E10" s="26"/>
      <c r="F10" s="26"/>
      <c r="G10" s="26"/>
      <c r="H10" s="26"/>
    </row>
    <row r="11" spans="2:8" x14ac:dyDescent="0.45">
      <c r="D11" s="26"/>
      <c r="E11" s="26"/>
      <c r="F11" s="26"/>
      <c r="G11" s="26"/>
      <c r="H11" s="26"/>
    </row>
    <row r="12" spans="2:8" ht="42" customHeight="1" x14ac:dyDescent="0.45"/>
    <row r="13" spans="2:8" ht="28.15" customHeight="1" x14ac:dyDescent="0.45">
      <c r="F13" s="28">
        <v>0</v>
      </c>
    </row>
    <row r="15" spans="2:8" ht="18" x14ac:dyDescent="0.45">
      <c r="E15" s="11"/>
      <c r="F15" s="11"/>
      <c r="G15" s="11"/>
    </row>
    <row r="16" spans="2:8" ht="18" customHeight="1" x14ac:dyDescent="0.45">
      <c r="D16" s="26" t="s">
        <v>31</v>
      </c>
      <c r="E16" s="26"/>
      <c r="F16" s="26"/>
      <c r="G16" s="26"/>
      <c r="H16" s="26"/>
    </row>
    <row r="17" spans="1:14" ht="14.25" customHeight="1" x14ac:dyDescent="0.45">
      <c r="D17" s="26"/>
      <c r="E17" s="26"/>
      <c r="F17" s="26"/>
      <c r="G17" s="26"/>
      <c r="H17" s="26"/>
    </row>
    <row r="18" spans="1:14" ht="14.25" customHeight="1" x14ac:dyDescent="0.45">
      <c r="D18" s="26"/>
      <c r="E18" s="26"/>
      <c r="F18" s="26"/>
      <c r="G18" s="26"/>
      <c r="H18" s="26"/>
    </row>
    <row r="19" spans="1:14" ht="49.15" customHeight="1" x14ac:dyDescent="0.45">
      <c r="D19" s="11"/>
      <c r="H19" s="11"/>
    </row>
    <row r="20" spans="1:14" ht="31.15" customHeight="1" x14ac:dyDescent="0.45">
      <c r="D20" s="11"/>
      <c r="F20" s="28">
        <v>0</v>
      </c>
      <c r="H20" s="11"/>
    </row>
    <row r="22" spans="1:14" ht="14.65" thickBot="1" x14ac:dyDescent="0.5">
      <c r="B22" s="12"/>
      <c r="C22" s="12"/>
      <c r="D22" s="12"/>
      <c r="E22" s="12"/>
      <c r="F22" s="12"/>
      <c r="G22" s="12"/>
      <c r="H22" s="12"/>
      <c r="I22" s="12"/>
      <c r="J22" s="12"/>
    </row>
    <row r="23" spans="1:14" x14ac:dyDescent="0.4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8" x14ac:dyDescent="0.45">
      <c r="A24" s="29"/>
      <c r="B24" s="29"/>
      <c r="C24" s="29"/>
      <c r="D24" s="29"/>
      <c r="E24" s="30"/>
      <c r="F24" s="30"/>
      <c r="G24" s="30"/>
      <c r="H24" s="29"/>
      <c r="I24" s="29"/>
      <c r="J24" s="29"/>
      <c r="K24" s="29"/>
      <c r="L24" s="29"/>
      <c r="M24" s="29"/>
      <c r="N24" s="29"/>
    </row>
    <row r="25" spans="1:14" ht="18" x14ac:dyDescent="0.45">
      <c r="A25" s="29"/>
      <c r="B25" s="29"/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</row>
    <row r="26" spans="1:14" ht="15.75" customHeight="1" x14ac:dyDescent="0.45">
      <c r="A26" s="29"/>
      <c r="B26" s="29"/>
      <c r="C26" s="29"/>
      <c r="D26" s="31" t="s">
        <v>34</v>
      </c>
      <c r="E26" s="31"/>
      <c r="F26" s="31"/>
      <c r="G26" s="31"/>
      <c r="H26" s="31"/>
      <c r="I26" s="29"/>
      <c r="J26" s="29"/>
      <c r="K26" s="29"/>
      <c r="L26" s="29"/>
      <c r="M26" s="29"/>
      <c r="N26" s="29"/>
    </row>
    <row r="27" spans="1:14" ht="14.25" customHeight="1" x14ac:dyDescent="0.45">
      <c r="A27" s="29"/>
      <c r="B27" s="29"/>
      <c r="C27" s="29"/>
      <c r="D27" s="31"/>
      <c r="E27" s="31"/>
      <c r="F27" s="31"/>
      <c r="G27" s="31"/>
      <c r="H27" s="31"/>
      <c r="I27" s="29"/>
      <c r="J27" s="29"/>
      <c r="K27" s="29"/>
      <c r="L27" s="29"/>
      <c r="M27" s="29"/>
      <c r="N27" s="29"/>
    </row>
    <row r="28" spans="1:14" x14ac:dyDescent="0.45">
      <c r="A28" s="29"/>
      <c r="B28" s="29"/>
      <c r="C28" s="29"/>
      <c r="D28" s="31"/>
      <c r="E28" s="31"/>
      <c r="F28" s="31"/>
      <c r="G28" s="31"/>
      <c r="H28" s="31"/>
      <c r="I28" s="29"/>
      <c r="J28" s="29"/>
      <c r="K28" s="29"/>
      <c r="L28" s="29"/>
      <c r="M28" s="29"/>
      <c r="N28" s="29"/>
    </row>
    <row r="29" spans="1:14" ht="32.65" customHeight="1" x14ac:dyDescent="0.45">
      <c r="A29" s="29"/>
      <c r="B29" s="29"/>
      <c r="C29" s="29"/>
      <c r="D29" s="29"/>
      <c r="E29" s="29"/>
      <c r="F29" s="32">
        <f>'Calcul 20'!K16</f>
        <v>0</v>
      </c>
      <c r="G29" s="29"/>
      <c r="H29" s="29"/>
      <c r="I29" s="13" t="s">
        <v>24</v>
      </c>
      <c r="J29" s="29"/>
      <c r="K29" s="29"/>
      <c r="L29" s="29"/>
      <c r="M29" s="29"/>
      <c r="N29" s="29"/>
    </row>
    <row r="30" spans="1:14" ht="18" x14ac:dyDescent="0.45">
      <c r="A30" s="29"/>
      <c r="B30" s="29"/>
      <c r="C30" s="29"/>
      <c r="D30" s="29"/>
      <c r="E30" s="30"/>
      <c r="F30" s="30"/>
      <c r="G30" s="30"/>
      <c r="H30" s="29"/>
      <c r="I30" s="29"/>
      <c r="J30" s="29"/>
      <c r="K30" s="29"/>
      <c r="L30" s="29"/>
      <c r="M30" s="29"/>
      <c r="N30" s="29"/>
    </row>
    <row r="31" spans="1:14" ht="18" x14ac:dyDescent="0.45">
      <c r="A31" s="29"/>
      <c r="B31" s="29"/>
      <c r="C31" s="29"/>
      <c r="D31" s="29"/>
      <c r="E31" s="30"/>
      <c r="F31" s="30"/>
      <c r="G31" s="30"/>
      <c r="H31" s="29"/>
      <c r="I31" s="29"/>
      <c r="J31" s="29"/>
      <c r="K31" s="29"/>
      <c r="L31" s="29"/>
      <c r="M31" s="29"/>
      <c r="N31" s="29"/>
    </row>
    <row r="32" spans="1:14" ht="14.25" customHeight="1" x14ac:dyDescent="0.45">
      <c r="A32" s="29"/>
      <c r="B32" s="29"/>
      <c r="C32" s="29"/>
      <c r="D32" s="31" t="s">
        <v>35</v>
      </c>
      <c r="E32" s="31"/>
      <c r="F32" s="31"/>
      <c r="G32" s="31"/>
      <c r="H32" s="31"/>
      <c r="I32" s="29"/>
      <c r="J32" s="29"/>
      <c r="K32" s="29"/>
      <c r="L32" s="29"/>
      <c r="M32" s="29"/>
      <c r="N32" s="29"/>
    </row>
    <row r="33" spans="1:14" ht="14.25" customHeight="1" x14ac:dyDescent="0.45">
      <c r="A33" s="29"/>
      <c r="B33" s="29"/>
      <c r="C33" s="29"/>
      <c r="D33" s="31"/>
      <c r="E33" s="31"/>
      <c r="F33" s="31"/>
      <c r="G33" s="31"/>
      <c r="H33" s="31"/>
      <c r="I33" s="29"/>
      <c r="J33" s="29"/>
      <c r="K33" s="29"/>
      <c r="L33" s="29"/>
      <c r="M33" s="29"/>
      <c r="N33" s="29"/>
    </row>
    <row r="34" spans="1:14" x14ac:dyDescent="0.4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32.25" customHeight="1" x14ac:dyDescent="0.45">
      <c r="A35" s="29"/>
      <c r="B35" s="29"/>
      <c r="C35" s="29"/>
      <c r="D35" s="29"/>
      <c r="E35" s="29"/>
      <c r="F35" s="32">
        <f>'Calcul 21'!K17</f>
        <v>0</v>
      </c>
      <c r="G35" s="29"/>
      <c r="H35" s="29"/>
      <c r="I35" s="14" t="s">
        <v>24</v>
      </c>
      <c r="J35" s="29"/>
      <c r="K35" s="29"/>
      <c r="L35" s="29"/>
      <c r="M35" s="29"/>
      <c r="N35" s="29"/>
    </row>
    <row r="36" spans="1:14" ht="18" x14ac:dyDescent="0.45">
      <c r="A36" s="29"/>
      <c r="B36" s="29"/>
      <c r="C36" s="29"/>
      <c r="D36" s="29"/>
      <c r="E36" s="30"/>
      <c r="F36" s="30"/>
      <c r="G36" s="30"/>
      <c r="H36" s="29"/>
      <c r="I36" s="29"/>
      <c r="J36" s="29"/>
      <c r="K36" s="29"/>
      <c r="L36" s="29"/>
      <c r="M36" s="29"/>
      <c r="N36" s="29"/>
    </row>
    <row r="37" spans="1:14" ht="18" x14ac:dyDescent="0.45">
      <c r="A37" s="29"/>
      <c r="B37" s="29"/>
      <c r="C37" s="29"/>
      <c r="D37" s="29"/>
      <c r="E37" s="30"/>
      <c r="F37" s="30"/>
      <c r="G37" s="30"/>
      <c r="H37" s="29"/>
      <c r="I37" s="29"/>
      <c r="J37" s="29"/>
      <c r="K37" s="29"/>
      <c r="L37" s="29"/>
      <c r="M37" s="29"/>
      <c r="N37" s="29"/>
    </row>
    <row r="38" spans="1:14" ht="14.25" customHeight="1" x14ac:dyDescent="0.45">
      <c r="A38" s="29"/>
      <c r="B38" s="29"/>
      <c r="C38" s="29"/>
      <c r="D38" s="31" t="s">
        <v>36</v>
      </c>
      <c r="E38" s="31"/>
      <c r="F38" s="31"/>
      <c r="G38" s="31"/>
      <c r="H38" s="31"/>
      <c r="I38" s="29"/>
      <c r="J38" s="29"/>
      <c r="K38" s="29"/>
      <c r="L38" s="29"/>
      <c r="M38" s="29"/>
      <c r="N38" s="29"/>
    </row>
    <row r="39" spans="1:14" ht="14.25" customHeight="1" x14ac:dyDescent="0.45">
      <c r="A39" s="29"/>
      <c r="B39" s="29"/>
      <c r="C39" s="29"/>
      <c r="D39" s="31"/>
      <c r="E39" s="31"/>
      <c r="F39" s="31"/>
      <c r="G39" s="31"/>
      <c r="H39" s="31"/>
      <c r="I39" s="29"/>
      <c r="J39" s="29"/>
      <c r="K39" s="29"/>
      <c r="L39" s="29"/>
      <c r="M39" s="29"/>
      <c r="N39" s="29"/>
    </row>
    <row r="40" spans="1:14" x14ac:dyDescent="0.4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33.75" customHeight="1" x14ac:dyDescent="0.45">
      <c r="A41" s="29"/>
      <c r="B41" s="29"/>
      <c r="C41" s="29"/>
      <c r="D41" s="29"/>
      <c r="E41" s="29"/>
      <c r="F41" s="32">
        <f>'Calcul 22'!K17</f>
        <v>0</v>
      </c>
      <c r="G41" s="29"/>
      <c r="H41" s="29"/>
      <c r="I41" s="15" t="s">
        <v>24</v>
      </c>
      <c r="J41" s="29"/>
      <c r="K41" s="29"/>
      <c r="L41" s="29"/>
      <c r="M41" s="29"/>
      <c r="N41" s="29"/>
    </row>
    <row r="42" spans="1:14" ht="18" x14ac:dyDescent="0.45">
      <c r="A42" s="29"/>
      <c r="B42" s="29"/>
      <c r="C42" s="29"/>
      <c r="D42" s="29"/>
      <c r="E42" s="30"/>
      <c r="F42" s="30"/>
      <c r="G42" s="30"/>
      <c r="H42" s="29"/>
      <c r="I42" s="29"/>
      <c r="J42" s="29"/>
      <c r="K42" s="29"/>
      <c r="L42" s="29"/>
      <c r="M42" s="29"/>
      <c r="N42" s="29"/>
    </row>
    <row r="43" spans="1:14" ht="18" x14ac:dyDescent="0.45">
      <c r="A43" s="29"/>
      <c r="B43" s="29"/>
      <c r="C43" s="29"/>
      <c r="D43" s="29"/>
      <c r="E43" s="30"/>
      <c r="F43" s="30"/>
      <c r="G43" s="30"/>
      <c r="H43" s="29"/>
      <c r="I43" s="29"/>
      <c r="J43" s="29"/>
      <c r="K43" s="29"/>
      <c r="L43" s="29"/>
      <c r="M43" s="29"/>
      <c r="N43" s="29"/>
    </row>
    <row r="44" spans="1:14" ht="14.25" customHeight="1" x14ac:dyDescent="0.45">
      <c r="A44" s="29"/>
      <c r="B44" s="29"/>
      <c r="C44" s="29"/>
      <c r="D44" s="31" t="s">
        <v>37</v>
      </c>
      <c r="E44" s="31"/>
      <c r="F44" s="31"/>
      <c r="G44" s="31"/>
      <c r="H44" s="31"/>
      <c r="I44" s="29"/>
      <c r="J44" s="29"/>
      <c r="K44" s="29"/>
      <c r="L44" s="29"/>
      <c r="M44" s="29"/>
      <c r="N44" s="29"/>
    </row>
    <row r="45" spans="1:14" ht="14.25" customHeight="1" x14ac:dyDescent="0.45">
      <c r="A45" s="29"/>
      <c r="B45" s="29"/>
      <c r="C45" s="29"/>
      <c r="D45" s="31"/>
      <c r="E45" s="31"/>
      <c r="F45" s="31"/>
      <c r="G45" s="31"/>
      <c r="H45" s="31"/>
      <c r="I45" s="29"/>
      <c r="J45" s="29"/>
      <c r="K45" s="29"/>
      <c r="L45" s="29"/>
      <c r="M45" s="29"/>
      <c r="N45" s="29"/>
    </row>
    <row r="46" spans="1:14" x14ac:dyDescent="0.4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28.9" customHeight="1" x14ac:dyDescent="0.45">
      <c r="A47" s="29"/>
      <c r="B47" s="29"/>
      <c r="C47" s="29"/>
      <c r="D47" s="29"/>
      <c r="E47" s="29"/>
      <c r="F47" s="32">
        <f>'Calcul 23'!K17</f>
        <v>0</v>
      </c>
      <c r="G47" s="29"/>
      <c r="H47" s="29"/>
      <c r="I47" s="13" t="s">
        <v>24</v>
      </c>
      <c r="J47" s="29"/>
      <c r="K47" s="29"/>
      <c r="L47" s="29"/>
      <c r="M47" s="29"/>
      <c r="N47" s="29"/>
    </row>
    <row r="48" spans="1:14" x14ac:dyDescent="0.4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x14ac:dyDescent="0.4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8.399999999999999" thickBot="1" x14ac:dyDescent="0.5">
      <c r="A50" s="29"/>
      <c r="B50" s="33"/>
      <c r="C50" s="33"/>
      <c r="D50" s="33"/>
      <c r="E50" s="34"/>
      <c r="F50" s="34"/>
      <c r="G50" s="34"/>
      <c r="H50" s="33"/>
      <c r="I50" s="33"/>
      <c r="J50" s="33"/>
      <c r="K50" s="29"/>
      <c r="L50" s="29"/>
      <c r="M50" s="29"/>
      <c r="N50" s="29"/>
    </row>
    <row r="51" spans="1:14" ht="18" x14ac:dyDescent="0.45">
      <c r="A51" s="29"/>
      <c r="B51" s="29"/>
      <c r="C51" s="29"/>
      <c r="D51" s="29"/>
      <c r="E51" s="30"/>
      <c r="F51" s="30"/>
      <c r="G51" s="30"/>
      <c r="H51" s="29"/>
      <c r="I51" s="29"/>
      <c r="J51" s="29"/>
      <c r="K51" s="29"/>
      <c r="L51" s="29"/>
      <c r="M51" s="29"/>
      <c r="N51" s="29"/>
    </row>
    <row r="52" spans="1:14" ht="14.25" customHeight="1" x14ac:dyDescent="0.45">
      <c r="A52" s="29"/>
      <c r="B52" s="29"/>
      <c r="C52" s="29"/>
      <c r="D52" s="31" t="s">
        <v>38</v>
      </c>
      <c r="E52" s="31"/>
      <c r="F52" s="31"/>
      <c r="G52" s="31"/>
      <c r="H52" s="31"/>
      <c r="I52" s="29"/>
      <c r="J52" s="29"/>
      <c r="K52" s="29"/>
      <c r="L52" s="29"/>
      <c r="M52" s="29"/>
      <c r="N52" s="29"/>
    </row>
    <row r="53" spans="1:14" ht="14.25" customHeight="1" x14ac:dyDescent="0.45">
      <c r="A53" s="29"/>
      <c r="B53" s="29"/>
      <c r="C53" s="29"/>
      <c r="D53" s="31"/>
      <c r="E53" s="31"/>
      <c r="F53" s="31"/>
      <c r="G53" s="31"/>
      <c r="H53" s="31"/>
      <c r="I53" s="29"/>
      <c r="J53" s="29"/>
      <c r="K53" s="29"/>
      <c r="L53" s="29"/>
      <c r="M53" s="29"/>
      <c r="N53" s="29"/>
    </row>
    <row r="54" spans="1:14" x14ac:dyDescent="0.4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28.5" customHeight="1" x14ac:dyDescent="0.45">
      <c r="A55" s="29"/>
      <c r="B55" s="29"/>
      <c r="C55" s="29"/>
      <c r="D55" s="29"/>
      <c r="E55" s="29"/>
      <c r="F55" s="32">
        <f>F29+F35+F41+F47</f>
        <v>0</v>
      </c>
      <c r="G55" s="29"/>
      <c r="H55" s="29"/>
      <c r="I55" s="29"/>
      <c r="J55" s="29"/>
      <c r="K55" s="29"/>
      <c r="L55" s="29"/>
      <c r="M55" s="29"/>
      <c r="N55" s="29"/>
    </row>
    <row r="56" spans="1:14" x14ac:dyDescent="0.4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26.75" customHeight="1" x14ac:dyDescent="0.65">
      <c r="A57" s="29"/>
      <c r="B57" s="35" t="s">
        <v>39</v>
      </c>
      <c r="C57" s="29"/>
      <c r="D57" s="29"/>
      <c r="E57" s="29"/>
      <c r="F57" s="36">
        <f>'Calcul 2024'!K17</f>
        <v>0</v>
      </c>
      <c r="G57" s="29"/>
      <c r="H57" s="29"/>
      <c r="I57" s="29"/>
      <c r="J57" s="29"/>
      <c r="K57" s="29"/>
      <c r="L57" s="29"/>
      <c r="M57" s="29"/>
      <c r="N57" s="29"/>
    </row>
    <row r="58" spans="1:14" ht="18.399999999999999" thickBot="1" x14ac:dyDescent="0.6">
      <c r="A58" s="29"/>
      <c r="B58" s="33"/>
      <c r="C58" s="33"/>
      <c r="D58" s="33"/>
      <c r="E58" s="37"/>
      <c r="F58" s="33"/>
      <c r="G58" s="33"/>
      <c r="H58" s="33"/>
      <c r="I58" s="33"/>
      <c r="J58" s="33"/>
      <c r="K58" s="29"/>
      <c r="L58" s="29"/>
      <c r="M58" s="29"/>
      <c r="N58" s="29"/>
    </row>
    <row r="59" spans="1:14" x14ac:dyDescent="0.4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8" x14ac:dyDescent="0.55000000000000004">
      <c r="A60" s="38" t="s">
        <v>1</v>
      </c>
      <c r="B60" s="38"/>
      <c r="C60" s="38"/>
      <c r="D60" s="38"/>
      <c r="E60" s="38"/>
      <c r="F60" s="39">
        <f>'Calcul 23'!H17</f>
        <v>0</v>
      </c>
      <c r="G60" s="29"/>
      <c r="H60" s="29"/>
      <c r="I60" s="29"/>
      <c r="J60" s="29"/>
      <c r="K60" s="29"/>
      <c r="L60" s="29"/>
      <c r="M60" s="29"/>
      <c r="N60" s="29"/>
    </row>
    <row r="61" spans="1:14" x14ac:dyDescent="0.45">
      <c r="A61" s="29"/>
      <c r="B61" s="29"/>
      <c r="C61" s="29"/>
      <c r="D61" s="29"/>
      <c r="E61" s="29"/>
      <c r="F61" s="40"/>
      <c r="G61" s="29"/>
      <c r="H61" s="29"/>
      <c r="I61" s="29"/>
      <c r="J61" s="29"/>
      <c r="K61" s="29"/>
      <c r="L61" s="29"/>
      <c r="M61" s="29"/>
      <c r="N61" s="29"/>
    </row>
    <row r="62" spans="1:14" ht="18" customHeight="1" x14ac:dyDescent="0.55000000000000004">
      <c r="A62" s="41" t="s">
        <v>2</v>
      </c>
      <c r="B62" s="41"/>
      <c r="C62" s="41"/>
      <c r="D62" s="41"/>
      <c r="E62" s="41"/>
      <c r="F62" s="39">
        <f>F55</f>
        <v>0</v>
      </c>
      <c r="G62" s="29"/>
      <c r="H62" s="29"/>
      <c r="I62" s="29"/>
      <c r="J62" s="29"/>
      <c r="K62" s="29"/>
      <c r="L62" s="29"/>
      <c r="M62" s="29"/>
      <c r="N62" s="29"/>
    </row>
    <row r="63" spans="1:14" x14ac:dyDescent="0.4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8" x14ac:dyDescent="0.55000000000000004">
      <c r="A64" s="38" t="s">
        <v>3</v>
      </c>
      <c r="B64" s="38"/>
      <c r="C64" s="38"/>
      <c r="D64" s="38"/>
      <c r="E64" s="38"/>
      <c r="F64" s="42" t="e">
        <f>F62/F60</f>
        <v>#DIV/0!</v>
      </c>
      <c r="G64" s="29"/>
      <c r="H64" s="29"/>
      <c r="I64" s="29"/>
      <c r="J64" s="29"/>
      <c r="K64" s="29"/>
      <c r="L64" s="29"/>
      <c r="M64" s="29"/>
      <c r="N64" s="29"/>
    </row>
    <row r="65" spans="1:14" x14ac:dyDescent="0.4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8" x14ac:dyDescent="0.55000000000000004">
      <c r="A66" s="29"/>
      <c r="B66" s="43" t="s">
        <v>4</v>
      </c>
      <c r="C66" s="43"/>
      <c r="D66" s="43"/>
      <c r="E66" s="29"/>
      <c r="F66" s="44" t="e">
        <f xml:space="preserve"> 3.65*F64*100</f>
        <v>#DIV/0!</v>
      </c>
      <c r="G66" s="29"/>
      <c r="H66" s="29"/>
      <c r="I66" s="29"/>
      <c r="J66" s="29"/>
      <c r="K66" s="29"/>
      <c r="L66" s="29"/>
      <c r="M66" s="29"/>
      <c r="N66" s="29"/>
    </row>
    <row r="67" spans="1:14" x14ac:dyDescent="0.4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x14ac:dyDescent="0.4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8" x14ac:dyDescent="0.55000000000000004">
      <c r="A69" s="29"/>
      <c r="B69" s="45" t="s">
        <v>28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x14ac:dyDescent="0.45">
      <c r="A70" s="2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x14ac:dyDescent="0.45">
      <c r="A71" s="29"/>
      <c r="B71" s="47">
        <v>45323</v>
      </c>
      <c r="C71" s="46"/>
      <c r="D71" s="47">
        <v>45261</v>
      </c>
      <c r="E71" s="46"/>
      <c r="F71" s="47">
        <v>44927</v>
      </c>
      <c r="G71" s="46"/>
      <c r="H71" s="47">
        <v>44713</v>
      </c>
      <c r="I71" s="46"/>
      <c r="J71" s="47">
        <v>44562</v>
      </c>
      <c r="K71" s="46"/>
      <c r="L71" s="47">
        <v>44197</v>
      </c>
      <c r="M71" s="46"/>
      <c r="N71" s="47">
        <v>43831</v>
      </c>
    </row>
    <row r="72" spans="1:14" x14ac:dyDescent="0.45">
      <c r="A72" s="2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x14ac:dyDescent="0.45">
      <c r="A73" s="29"/>
      <c r="B73" s="48">
        <f>F13</f>
        <v>0</v>
      </c>
      <c r="C73" s="48"/>
      <c r="D73" s="48">
        <f>B73/1.053</f>
        <v>0</v>
      </c>
      <c r="E73" s="48"/>
      <c r="F73" s="46">
        <f>D73/1.008</f>
        <v>0</v>
      </c>
      <c r="G73" s="48"/>
      <c r="H73" s="48">
        <f>F73/1.04</f>
        <v>0</v>
      </c>
      <c r="I73" s="48"/>
      <c r="J73" s="48">
        <f>H73/1.011</f>
        <v>0</v>
      </c>
      <c r="K73" s="48"/>
      <c r="L73" s="48">
        <f>J73/1.004</f>
        <v>0</v>
      </c>
      <c r="M73" s="48"/>
      <c r="N73" s="48">
        <f>IF((L73&lt;2000),(L73/1.01),(L73/1.004))</f>
        <v>0</v>
      </c>
    </row>
    <row r="74" spans="1:14" x14ac:dyDescent="0.45">
      <c r="A74" s="2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18" x14ac:dyDescent="0.55000000000000004">
      <c r="A75" s="29"/>
      <c r="B75" s="45" t="s">
        <v>29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x14ac:dyDescent="0.45">
      <c r="A76" s="2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x14ac:dyDescent="0.45">
      <c r="A77" s="29"/>
      <c r="B77" s="47">
        <v>45323</v>
      </c>
      <c r="C77" s="46"/>
      <c r="D77" s="47">
        <v>45200</v>
      </c>
      <c r="E77" s="46"/>
      <c r="F77" s="47">
        <v>44835</v>
      </c>
      <c r="G77" s="46"/>
      <c r="H77" s="47">
        <v>44470</v>
      </c>
      <c r="I77" s="46"/>
      <c r="J77" s="47">
        <v>43831</v>
      </c>
      <c r="K77" s="46"/>
      <c r="L77" s="46"/>
      <c r="M77" s="46"/>
      <c r="N77" s="46"/>
    </row>
    <row r="78" spans="1:14" x14ac:dyDescent="0.45">
      <c r="A78" s="29"/>
      <c r="B78" s="46"/>
      <c r="C78" s="46"/>
      <c r="D78" s="46"/>
      <c r="E78" s="46"/>
      <c r="F78" s="46"/>
      <c r="G78" s="46"/>
      <c r="H78" s="46"/>
      <c r="I78" s="46"/>
      <c r="J78" s="46"/>
      <c r="K78" s="48"/>
      <c r="L78" s="46"/>
      <c r="M78" s="46"/>
      <c r="N78" s="46"/>
    </row>
    <row r="79" spans="1:14" x14ac:dyDescent="0.45">
      <c r="A79" s="29"/>
      <c r="B79" s="48">
        <f>F20</f>
        <v>0</v>
      </c>
      <c r="C79" s="48"/>
      <c r="D79" s="48">
        <f>B79/1.049</f>
        <v>0</v>
      </c>
      <c r="E79" s="48"/>
      <c r="F79" s="48">
        <f>D79/1.051</f>
        <v>0</v>
      </c>
      <c r="G79" s="48"/>
      <c r="H79" s="48">
        <f>F79/1.01</f>
        <v>0</v>
      </c>
      <c r="I79" s="48"/>
      <c r="J79" s="48">
        <f>H79</f>
        <v>0</v>
      </c>
      <c r="K79" s="48"/>
      <c r="L79" s="46"/>
      <c r="M79" s="46"/>
      <c r="N79" s="46"/>
    </row>
    <row r="80" spans="1:14" x14ac:dyDescent="0.45">
      <c r="A80" s="2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x14ac:dyDescent="0.4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sheetProtection algorithmName="SHA-512" hashValue="N/YW8Cds51WU7SYyTxqLzNwXfaUi5j76r1axdj8BESE9rPX9oNXy1xT9rmOv989U4chrtUxT1BmF26XRR7eH6Q==" saltValue="1q7XGDwMNcE1JGnkrBHPLA==" spinCount="100000" sheet="1" objects="1" scenarios="1"/>
  <mergeCells count="14">
    <mergeCell ref="B69:N69"/>
    <mergeCell ref="B75:N75"/>
    <mergeCell ref="B2:B6"/>
    <mergeCell ref="D3:H5"/>
    <mergeCell ref="D8:H11"/>
    <mergeCell ref="A64:E64"/>
    <mergeCell ref="D16:H18"/>
    <mergeCell ref="D26:H28"/>
    <mergeCell ref="A60:E60"/>
    <mergeCell ref="A62:E62"/>
    <mergeCell ref="D32:H33"/>
    <mergeCell ref="D38:H39"/>
    <mergeCell ref="D44:H45"/>
    <mergeCell ref="D52:H53"/>
  </mergeCells>
  <hyperlinks>
    <hyperlink ref="I29" location="'Calcul 20'!A1" display="Voir le calcul" xr:uid="{1880A4C1-00C9-4053-8A4E-D047553933A5}"/>
    <hyperlink ref="I35" location="'Calcul 21'!A1" display="'Calcul 21'!A1" xr:uid="{AF5173D4-EAF7-4834-9D4D-EF2DDDBAEEE7}"/>
    <hyperlink ref="I41" location="'Calcul 22'!A1" display="'Calcul 22'!A1" xr:uid="{0BB8C036-D3E6-4713-B24B-1D1059E3F447}"/>
    <hyperlink ref="I47" location="'Calcul 23'!A1" display="Voir le calcul" xr:uid="{A26CBC9F-37F5-42CF-9B34-52F4FBDC8391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1314-F5E5-4D8F-A5EF-32E4AC321825}">
  <dimension ref="A1:K16"/>
  <sheetViews>
    <sheetView topLeftCell="A2" workbookViewId="0">
      <selection activeCell="J6" sqref="J6"/>
    </sheetView>
  </sheetViews>
  <sheetFormatPr baseColWidth="10" defaultRowHeight="14.25" x14ac:dyDescent="0.45"/>
  <cols>
    <col min="2" max="2" width="14.06640625" bestFit="1" customWidth="1"/>
    <col min="4" max="4" width="11.73046875" customWidth="1"/>
  </cols>
  <sheetData>
    <row r="1" spans="1:11" ht="26.65" x14ac:dyDescent="0.85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94.5" x14ac:dyDescent="0.45">
      <c r="A2" s="2" t="s">
        <v>6</v>
      </c>
      <c r="B2" s="2" t="s">
        <v>7</v>
      </c>
      <c r="C2" s="2" t="s">
        <v>12</v>
      </c>
      <c r="D2" s="2" t="s">
        <v>14</v>
      </c>
      <c r="E2" s="2" t="s">
        <v>8</v>
      </c>
      <c r="F2" s="2" t="s">
        <v>13</v>
      </c>
      <c r="G2" s="2" t="s">
        <v>15</v>
      </c>
      <c r="H2" s="2" t="s">
        <v>9</v>
      </c>
      <c r="I2" s="2" t="s">
        <v>16</v>
      </c>
      <c r="J2" s="2" t="s">
        <v>10</v>
      </c>
      <c r="K2" s="2" t="s">
        <v>11</v>
      </c>
    </row>
    <row r="3" spans="1:11" x14ac:dyDescent="0.45">
      <c r="A3" s="3">
        <v>43831</v>
      </c>
      <c r="B3" s="5">
        <f>Feuil2!N73</f>
        <v>0</v>
      </c>
      <c r="C3" s="4">
        <f>IF((B3&lt;2000),(1),0.3)</f>
        <v>1</v>
      </c>
      <c r="D3" s="5">
        <f>IF((B3&lt;2000),(B3*1%),(B3*0.4%))</f>
        <v>0</v>
      </c>
      <c r="E3" s="5">
        <f>Feuil2!J79</f>
        <v>0</v>
      </c>
      <c r="F3" s="4">
        <v>0</v>
      </c>
      <c r="G3" s="5">
        <f>(E3*F3)/100</f>
        <v>0</v>
      </c>
      <c r="H3" s="5">
        <f>B3+E3</f>
        <v>0</v>
      </c>
      <c r="I3" s="9">
        <v>0</v>
      </c>
      <c r="J3" s="5">
        <f>H3*I3/100+H3</f>
        <v>0</v>
      </c>
      <c r="K3" s="5">
        <f>H3-J3</f>
        <v>0</v>
      </c>
    </row>
    <row r="4" spans="1:11" x14ac:dyDescent="0.45">
      <c r="A4" s="3">
        <v>43862</v>
      </c>
      <c r="B4" s="5">
        <f>SUM(B3+D3)</f>
        <v>0</v>
      </c>
      <c r="C4" s="4">
        <v>0</v>
      </c>
      <c r="D4" s="5">
        <f>B4*C4</f>
        <v>0</v>
      </c>
      <c r="E4" s="5">
        <f>E3+G3</f>
        <v>0</v>
      </c>
      <c r="F4" s="4">
        <v>0</v>
      </c>
      <c r="G4" s="5">
        <f t="shared" ref="G4:G14" si="0">(E4*F4)/100</f>
        <v>0</v>
      </c>
      <c r="H4" s="5">
        <f t="shared" ref="H4:H14" si="1">B4+E4</f>
        <v>0</v>
      </c>
      <c r="I4" s="9">
        <v>0.03</v>
      </c>
      <c r="J4" s="5">
        <f>J3*I4/100+J3</f>
        <v>0</v>
      </c>
      <c r="K4" s="5">
        <f t="shared" ref="K4:K14" si="2">H4-J4</f>
        <v>0</v>
      </c>
    </row>
    <row r="5" spans="1:11" x14ac:dyDescent="0.45">
      <c r="A5" s="3">
        <v>43891</v>
      </c>
      <c r="B5" s="5">
        <f>SUM(B4+D4)</f>
        <v>0</v>
      </c>
      <c r="C5" s="4">
        <v>0</v>
      </c>
      <c r="D5" s="5">
        <f t="shared" ref="D5:D14" si="3">B5*C5</f>
        <v>0</v>
      </c>
      <c r="E5" s="5">
        <f t="shared" ref="E5:E14" si="4">E4+G4</f>
        <v>0</v>
      </c>
      <c r="F5" s="4">
        <v>0</v>
      </c>
      <c r="G5" s="5">
        <f t="shared" si="0"/>
        <v>0</v>
      </c>
      <c r="H5" s="5">
        <f t="shared" si="1"/>
        <v>0</v>
      </c>
      <c r="I5" s="9">
        <v>7.0000000000000007E-2</v>
      </c>
      <c r="J5" s="5">
        <f t="shared" ref="J5:J14" si="5">J4*I5/100+J4</f>
        <v>0</v>
      </c>
      <c r="K5" s="5">
        <f t="shared" si="2"/>
        <v>0</v>
      </c>
    </row>
    <row r="6" spans="1:11" x14ac:dyDescent="0.45">
      <c r="A6" s="3">
        <v>43922</v>
      </c>
      <c r="B6" s="5">
        <f t="shared" ref="B6:B14" si="6">SUM(B5+D5)</f>
        <v>0</v>
      </c>
      <c r="C6" s="4">
        <v>0</v>
      </c>
      <c r="D6" s="5">
        <f t="shared" si="3"/>
        <v>0</v>
      </c>
      <c r="E6" s="5">
        <f t="shared" si="4"/>
        <v>0</v>
      </c>
      <c r="F6" s="4">
        <v>0</v>
      </c>
      <c r="G6" s="5">
        <f t="shared" si="0"/>
        <v>0</v>
      </c>
      <c r="H6" s="5">
        <f t="shared" si="1"/>
        <v>0</v>
      </c>
      <c r="I6" s="9">
        <v>-0.02</v>
      </c>
      <c r="J6" s="5">
        <f t="shared" si="5"/>
        <v>0</v>
      </c>
      <c r="K6" s="5">
        <f t="shared" si="2"/>
        <v>0</v>
      </c>
    </row>
    <row r="7" spans="1:11" x14ac:dyDescent="0.45">
      <c r="A7" s="3">
        <v>43952</v>
      </c>
      <c r="B7" s="5">
        <f t="shared" si="6"/>
        <v>0</v>
      </c>
      <c r="C7" s="4">
        <v>0</v>
      </c>
      <c r="D7" s="5">
        <f t="shared" si="3"/>
        <v>0</v>
      </c>
      <c r="E7" s="5">
        <f t="shared" si="4"/>
        <v>0</v>
      </c>
      <c r="F7" s="4">
        <v>0</v>
      </c>
      <c r="G7" s="5">
        <f t="shared" si="0"/>
        <v>0</v>
      </c>
      <c r="H7" s="5">
        <f t="shared" si="1"/>
        <v>0</v>
      </c>
      <c r="I7" s="9">
        <v>0.16</v>
      </c>
      <c r="J7" s="5">
        <f t="shared" si="5"/>
        <v>0</v>
      </c>
      <c r="K7" s="5">
        <f t="shared" si="2"/>
        <v>0</v>
      </c>
    </row>
    <row r="8" spans="1:11" x14ac:dyDescent="0.45">
      <c r="A8" s="3">
        <v>43983</v>
      </c>
      <c r="B8" s="5">
        <f t="shared" si="6"/>
        <v>0</v>
      </c>
      <c r="C8" s="4">
        <v>0</v>
      </c>
      <c r="D8" s="5">
        <f t="shared" si="3"/>
        <v>0</v>
      </c>
      <c r="E8" s="5">
        <f t="shared" si="4"/>
        <v>0</v>
      </c>
      <c r="F8" s="4">
        <v>0</v>
      </c>
      <c r="G8" s="5">
        <f t="shared" si="0"/>
        <v>0</v>
      </c>
      <c r="H8" s="5">
        <f t="shared" si="1"/>
        <v>0</v>
      </c>
      <c r="I8" s="9">
        <v>0.09</v>
      </c>
      <c r="J8" s="5">
        <f t="shared" si="5"/>
        <v>0</v>
      </c>
      <c r="K8" s="5">
        <f t="shared" si="2"/>
        <v>0</v>
      </c>
    </row>
    <row r="9" spans="1:11" x14ac:dyDescent="0.45">
      <c r="A9" s="3">
        <v>44013</v>
      </c>
      <c r="B9" s="5">
        <f t="shared" si="6"/>
        <v>0</v>
      </c>
      <c r="C9" s="4">
        <v>0</v>
      </c>
      <c r="D9" s="5">
        <f t="shared" si="3"/>
        <v>0</v>
      </c>
      <c r="E9" s="5">
        <f t="shared" si="4"/>
        <v>0</v>
      </c>
      <c r="F9" s="4">
        <v>0</v>
      </c>
      <c r="G9" s="5">
        <f t="shared" si="0"/>
        <v>0</v>
      </c>
      <c r="H9" s="5">
        <f t="shared" si="1"/>
        <v>0</v>
      </c>
      <c r="I9" s="9">
        <v>0.41</v>
      </c>
      <c r="J9" s="5">
        <f t="shared" si="5"/>
        <v>0</v>
      </c>
      <c r="K9" s="5">
        <f t="shared" si="2"/>
        <v>0</v>
      </c>
    </row>
    <row r="10" spans="1:11" x14ac:dyDescent="0.45">
      <c r="A10" s="3">
        <v>44044</v>
      </c>
      <c r="B10" s="5">
        <f t="shared" si="6"/>
        <v>0</v>
      </c>
      <c r="C10" s="4">
        <v>0</v>
      </c>
      <c r="D10" s="5">
        <f t="shared" si="3"/>
        <v>0</v>
      </c>
      <c r="E10" s="5">
        <f t="shared" si="4"/>
        <v>0</v>
      </c>
      <c r="F10" s="4">
        <v>0</v>
      </c>
      <c r="G10" s="5">
        <f t="shared" si="0"/>
        <v>0</v>
      </c>
      <c r="H10" s="5">
        <f t="shared" si="1"/>
        <v>0</v>
      </c>
      <c r="I10" s="9">
        <v>-0.11</v>
      </c>
      <c r="J10" s="5">
        <f t="shared" si="5"/>
        <v>0</v>
      </c>
      <c r="K10" s="5">
        <f t="shared" si="2"/>
        <v>0</v>
      </c>
    </row>
    <row r="11" spans="1:11" x14ac:dyDescent="0.45">
      <c r="A11" s="3">
        <v>44075</v>
      </c>
      <c r="B11" s="5">
        <f t="shared" si="6"/>
        <v>0</v>
      </c>
      <c r="C11" s="4">
        <v>0</v>
      </c>
      <c r="D11" s="5">
        <f t="shared" si="3"/>
        <v>0</v>
      </c>
      <c r="E11" s="5">
        <f t="shared" si="4"/>
        <v>0</v>
      </c>
      <c r="F11" s="4">
        <v>0</v>
      </c>
      <c r="G11" s="5">
        <f t="shared" si="0"/>
        <v>0</v>
      </c>
      <c r="H11" s="5">
        <f t="shared" si="1"/>
        <v>0</v>
      </c>
      <c r="I11" s="9">
        <v>-0.56000000000000005</v>
      </c>
      <c r="J11" s="5">
        <f t="shared" si="5"/>
        <v>0</v>
      </c>
      <c r="K11" s="5">
        <f t="shared" si="2"/>
        <v>0</v>
      </c>
    </row>
    <row r="12" spans="1:11" x14ac:dyDescent="0.45">
      <c r="A12" s="3">
        <v>44105</v>
      </c>
      <c r="B12" s="5">
        <f t="shared" si="6"/>
        <v>0</v>
      </c>
      <c r="C12" s="4">
        <v>0</v>
      </c>
      <c r="D12" s="5">
        <f t="shared" si="3"/>
        <v>0</v>
      </c>
      <c r="E12" s="5">
        <f t="shared" si="4"/>
        <v>0</v>
      </c>
      <c r="F12" s="4">
        <v>0</v>
      </c>
      <c r="G12" s="5">
        <f t="shared" si="0"/>
        <v>0</v>
      </c>
      <c r="H12" s="5">
        <f t="shared" si="1"/>
        <v>0</v>
      </c>
      <c r="I12" s="9">
        <v>0.23</v>
      </c>
      <c r="J12" s="5">
        <f t="shared" si="5"/>
        <v>0</v>
      </c>
      <c r="K12" s="5">
        <f t="shared" si="2"/>
        <v>0</v>
      </c>
    </row>
    <row r="13" spans="1:11" x14ac:dyDescent="0.45">
      <c r="A13" s="3">
        <v>44136</v>
      </c>
      <c r="B13" s="5">
        <f t="shared" si="6"/>
        <v>0</v>
      </c>
      <c r="C13" s="4">
        <v>0</v>
      </c>
      <c r="D13" s="5">
        <f t="shared" si="3"/>
        <v>0</v>
      </c>
      <c r="E13" s="5">
        <f t="shared" si="4"/>
        <v>0</v>
      </c>
      <c r="F13" s="4">
        <v>0</v>
      </c>
      <c r="G13" s="5">
        <f t="shared" si="0"/>
        <v>0</v>
      </c>
      <c r="H13" s="5">
        <f t="shared" si="1"/>
        <v>0</v>
      </c>
      <c r="I13" s="9">
        <v>0.22</v>
      </c>
      <c r="J13" s="5">
        <f t="shared" si="5"/>
        <v>0</v>
      </c>
      <c r="K13" s="5">
        <f t="shared" si="2"/>
        <v>0</v>
      </c>
    </row>
    <row r="14" spans="1:11" x14ac:dyDescent="0.45">
      <c r="A14" s="3">
        <v>44166</v>
      </c>
      <c r="B14" s="5">
        <f t="shared" si="6"/>
        <v>0</v>
      </c>
      <c r="C14" s="4">
        <v>0</v>
      </c>
      <c r="D14" s="5">
        <f t="shared" si="3"/>
        <v>0</v>
      </c>
      <c r="E14" s="5">
        <f t="shared" si="4"/>
        <v>0</v>
      </c>
      <c r="F14" s="4">
        <v>0</v>
      </c>
      <c r="G14" s="5">
        <f t="shared" si="0"/>
        <v>0</v>
      </c>
      <c r="H14" s="5">
        <f t="shared" si="1"/>
        <v>0</v>
      </c>
      <c r="I14" s="9">
        <v>0.24</v>
      </c>
      <c r="J14" s="5">
        <f t="shared" si="5"/>
        <v>0</v>
      </c>
      <c r="K14" s="5">
        <f t="shared" si="2"/>
        <v>0</v>
      </c>
    </row>
    <row r="15" spans="1:11" x14ac:dyDescent="0.45">
      <c r="A15" s="4"/>
      <c r="B15" s="4"/>
      <c r="C15" s="4"/>
      <c r="D15" s="5"/>
      <c r="E15" s="5"/>
      <c r="F15" s="4"/>
      <c r="G15" s="4"/>
      <c r="H15" s="4"/>
      <c r="I15" s="4"/>
      <c r="J15" s="5"/>
      <c r="K15" s="5"/>
    </row>
    <row r="16" spans="1:11" ht="28.9" customHeight="1" x14ac:dyDescent="0.45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7">
        <f>SUM(K3:K15)</f>
        <v>0</v>
      </c>
    </row>
  </sheetData>
  <sheetProtection algorithmName="SHA-512" hashValue="iJ8gdMEHFzxCW2Oxrx0swC1adLwl+T7bDd6Bhy5RZHJDIfYomn4I0cfNYpbdwYDFr9wE0dGQ+iL8cPX8OOPRwQ==" saltValue="fB8IVuNPn4TTBzmFAAMa+Q==" spinCount="100000" sheet="1" objects="1" scenarios="1"/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CED5-714B-468F-86AD-3B89A9041DFF}">
  <dimension ref="A1:K17"/>
  <sheetViews>
    <sheetView workbookViewId="0">
      <selection sqref="A1:K1"/>
    </sheetView>
  </sheetViews>
  <sheetFormatPr baseColWidth="10" defaultRowHeight="14.25" x14ac:dyDescent="0.45"/>
  <sheetData>
    <row r="1" spans="1:11" ht="26.65" x14ac:dyDescent="0.8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4.5" x14ac:dyDescent="0.45">
      <c r="A2" s="2" t="s">
        <v>6</v>
      </c>
      <c r="B2" s="2" t="s">
        <v>7</v>
      </c>
      <c r="C2" s="2" t="s">
        <v>12</v>
      </c>
      <c r="D2" s="2" t="s">
        <v>14</v>
      </c>
      <c r="E2" s="2" t="s">
        <v>8</v>
      </c>
      <c r="F2" s="2" t="s">
        <v>13</v>
      </c>
      <c r="G2" s="2" t="s">
        <v>15</v>
      </c>
      <c r="H2" s="2" t="s">
        <v>9</v>
      </c>
      <c r="I2" s="2" t="s">
        <v>16</v>
      </c>
      <c r="J2" s="2" t="s">
        <v>10</v>
      </c>
      <c r="K2" s="2" t="s">
        <v>11</v>
      </c>
    </row>
    <row r="3" spans="1:11" ht="15.75" x14ac:dyDescent="0.45">
      <c r="A3" s="2" t="s">
        <v>25</v>
      </c>
      <c r="B3" s="8">
        <f>'Calcul 20'!B14</f>
        <v>0</v>
      </c>
      <c r="C3" s="2"/>
      <c r="D3" s="2"/>
      <c r="E3" s="8">
        <f>'Calcul 20'!E14</f>
        <v>0</v>
      </c>
      <c r="F3" s="2"/>
      <c r="G3" s="2"/>
      <c r="H3" s="2"/>
      <c r="I3" s="2"/>
      <c r="J3" s="8">
        <f>'Calcul 20'!J14</f>
        <v>0</v>
      </c>
      <c r="K3" s="2"/>
    </row>
    <row r="4" spans="1:11" x14ac:dyDescent="0.45">
      <c r="A4" s="3">
        <v>44197</v>
      </c>
      <c r="B4" s="5">
        <f>'Calcul 20'!B14</f>
        <v>0</v>
      </c>
      <c r="C4" s="4">
        <v>0.4</v>
      </c>
      <c r="D4" s="5">
        <f>B4*C4/100</f>
        <v>0</v>
      </c>
      <c r="E4" s="5">
        <f>'Calcul 20'!E14</f>
        <v>0</v>
      </c>
      <c r="F4" s="4">
        <v>0</v>
      </c>
      <c r="G4" s="5">
        <f>(E4*F4)/100</f>
        <v>0</v>
      </c>
      <c r="H4" s="5">
        <f>B4+E4</f>
        <v>0</v>
      </c>
      <c r="I4" s="4">
        <v>0.26</v>
      </c>
      <c r="J4" s="5">
        <f>J3*I4/100+J3</f>
        <v>0</v>
      </c>
      <c r="K4" s="5">
        <f>H4-J4</f>
        <v>0</v>
      </c>
    </row>
    <row r="5" spans="1:11" x14ac:dyDescent="0.45">
      <c r="A5" s="3">
        <v>44228</v>
      </c>
      <c r="B5" s="5">
        <f>SUM(B4+D4)</f>
        <v>0</v>
      </c>
      <c r="C5" s="4">
        <v>0</v>
      </c>
      <c r="D5" s="5">
        <f>B5*C5</f>
        <v>0</v>
      </c>
      <c r="E5" s="5">
        <f>E4+G4</f>
        <v>0</v>
      </c>
      <c r="F5" s="4">
        <v>0</v>
      </c>
      <c r="G5" s="5">
        <f t="shared" ref="G5:G15" si="0">(E5*F5)/100</f>
        <v>0</v>
      </c>
      <c r="H5" s="5">
        <f t="shared" ref="H5:H15" si="1">B5+E5</f>
        <v>0</v>
      </c>
      <c r="I5" s="4">
        <v>0.04</v>
      </c>
      <c r="J5" s="5">
        <f>J4*I5/100+J4</f>
        <v>0</v>
      </c>
      <c r="K5" s="5">
        <f t="shared" ref="K5:K15" si="2">H5-J5</f>
        <v>0</v>
      </c>
    </row>
    <row r="6" spans="1:11" x14ac:dyDescent="0.45">
      <c r="A6" s="3">
        <v>44256</v>
      </c>
      <c r="B6" s="5">
        <f>SUM(B5+D5)</f>
        <v>0</v>
      </c>
      <c r="C6" s="4">
        <v>0</v>
      </c>
      <c r="D6" s="5">
        <f t="shared" ref="D6:D15" si="3">B6*C6</f>
        <v>0</v>
      </c>
      <c r="E6" s="5">
        <f t="shared" ref="E6:E15" si="4">E5+G5</f>
        <v>0</v>
      </c>
      <c r="F6" s="4">
        <v>0</v>
      </c>
      <c r="G6" s="5">
        <f t="shared" si="0"/>
        <v>0</v>
      </c>
      <c r="H6" s="5">
        <f t="shared" si="1"/>
        <v>0</v>
      </c>
      <c r="I6" s="4">
        <v>0.69</v>
      </c>
      <c r="J6" s="5">
        <f>J5*I6/100+J5</f>
        <v>0</v>
      </c>
      <c r="K6" s="5">
        <f t="shared" si="2"/>
        <v>0</v>
      </c>
    </row>
    <row r="7" spans="1:11" x14ac:dyDescent="0.45">
      <c r="A7" s="3">
        <v>44287</v>
      </c>
      <c r="B7" s="5">
        <f t="shared" ref="B7:B15" si="5">SUM(B6+D6)</f>
        <v>0</v>
      </c>
      <c r="C7" s="4">
        <v>0</v>
      </c>
      <c r="D7" s="5">
        <f t="shared" si="3"/>
        <v>0</v>
      </c>
      <c r="E7" s="5">
        <f t="shared" si="4"/>
        <v>0</v>
      </c>
      <c r="F7" s="4">
        <v>0</v>
      </c>
      <c r="G7" s="5">
        <f t="shared" si="0"/>
        <v>0</v>
      </c>
      <c r="H7" s="5">
        <f t="shared" si="1"/>
        <v>0</v>
      </c>
      <c r="I7" s="4">
        <v>0.21</v>
      </c>
      <c r="J7" s="5">
        <f>J6*I7/100+J6</f>
        <v>0</v>
      </c>
      <c r="K7" s="5">
        <f t="shared" si="2"/>
        <v>0</v>
      </c>
    </row>
    <row r="8" spans="1:11" x14ac:dyDescent="0.45">
      <c r="A8" s="3">
        <v>44317</v>
      </c>
      <c r="B8" s="5">
        <f t="shared" si="5"/>
        <v>0</v>
      </c>
      <c r="C8" s="4">
        <v>0</v>
      </c>
      <c r="D8" s="5">
        <f t="shared" si="3"/>
        <v>0</v>
      </c>
      <c r="E8" s="5">
        <f t="shared" si="4"/>
        <v>0</v>
      </c>
      <c r="F8" s="4">
        <v>0</v>
      </c>
      <c r="G8" s="5">
        <f t="shared" si="0"/>
        <v>0</v>
      </c>
      <c r="H8" s="5">
        <f t="shared" si="1"/>
        <v>0</v>
      </c>
      <c r="I8" s="4">
        <v>0.34</v>
      </c>
      <c r="J8" s="5">
        <f t="shared" ref="J8:J15" si="6">J7*I8/100+J7</f>
        <v>0</v>
      </c>
      <c r="K8" s="5">
        <f t="shared" si="2"/>
        <v>0</v>
      </c>
    </row>
    <row r="9" spans="1:11" x14ac:dyDescent="0.45">
      <c r="A9" s="3">
        <v>44348</v>
      </c>
      <c r="B9" s="5">
        <f t="shared" si="5"/>
        <v>0</v>
      </c>
      <c r="C9" s="4">
        <v>0</v>
      </c>
      <c r="D9" s="5">
        <f t="shared" si="3"/>
        <v>0</v>
      </c>
      <c r="E9" s="5">
        <f t="shared" si="4"/>
        <v>0</v>
      </c>
      <c r="F9" s="4">
        <v>0</v>
      </c>
      <c r="G9" s="5">
        <f t="shared" si="0"/>
        <v>0</v>
      </c>
      <c r="H9" s="5">
        <f t="shared" si="1"/>
        <v>0</v>
      </c>
      <c r="I9" s="4">
        <v>0.18</v>
      </c>
      <c r="J9" s="5">
        <f t="shared" si="6"/>
        <v>0</v>
      </c>
      <c r="K9" s="5">
        <f t="shared" si="2"/>
        <v>0</v>
      </c>
    </row>
    <row r="10" spans="1:11" x14ac:dyDescent="0.45">
      <c r="A10" s="3">
        <v>44378</v>
      </c>
      <c r="B10" s="5">
        <f t="shared" si="5"/>
        <v>0</v>
      </c>
      <c r="C10" s="4">
        <v>0</v>
      </c>
      <c r="D10" s="5">
        <f t="shared" si="3"/>
        <v>0</v>
      </c>
      <c r="E10" s="5">
        <f t="shared" si="4"/>
        <v>0</v>
      </c>
      <c r="F10" s="4">
        <v>0</v>
      </c>
      <c r="G10" s="5">
        <f t="shared" si="0"/>
        <v>0</v>
      </c>
      <c r="H10" s="5">
        <f t="shared" si="1"/>
        <v>0</v>
      </c>
      <c r="I10" s="4">
        <v>7.0000000000000007E-2</v>
      </c>
      <c r="J10" s="5">
        <f t="shared" si="6"/>
        <v>0</v>
      </c>
      <c r="K10" s="5">
        <f t="shared" si="2"/>
        <v>0</v>
      </c>
    </row>
    <row r="11" spans="1:11" x14ac:dyDescent="0.45">
      <c r="A11" s="3">
        <v>44409</v>
      </c>
      <c r="B11" s="5">
        <f t="shared" si="5"/>
        <v>0</v>
      </c>
      <c r="C11" s="4">
        <v>0</v>
      </c>
      <c r="D11" s="5">
        <f t="shared" si="3"/>
        <v>0</v>
      </c>
      <c r="E11" s="5">
        <f t="shared" si="4"/>
        <v>0</v>
      </c>
      <c r="F11" s="4">
        <v>0</v>
      </c>
      <c r="G11" s="5">
        <f t="shared" si="0"/>
        <v>0</v>
      </c>
      <c r="H11" s="5">
        <f t="shared" si="1"/>
        <v>0</v>
      </c>
      <c r="I11" s="4">
        <v>0.69</v>
      </c>
      <c r="J11" s="5">
        <f t="shared" si="6"/>
        <v>0</v>
      </c>
      <c r="K11" s="5">
        <f t="shared" si="2"/>
        <v>0</v>
      </c>
    </row>
    <row r="12" spans="1:11" x14ac:dyDescent="0.45">
      <c r="A12" s="3">
        <v>44440</v>
      </c>
      <c r="B12" s="5">
        <f t="shared" si="5"/>
        <v>0</v>
      </c>
      <c r="C12" s="4">
        <v>0</v>
      </c>
      <c r="D12" s="5">
        <f t="shared" si="3"/>
        <v>0</v>
      </c>
      <c r="E12" s="5">
        <f t="shared" si="4"/>
        <v>0</v>
      </c>
      <c r="F12" s="4">
        <v>0</v>
      </c>
      <c r="G12" s="5">
        <f t="shared" si="0"/>
        <v>0</v>
      </c>
      <c r="H12" s="5">
        <f t="shared" si="1"/>
        <v>0</v>
      </c>
      <c r="I12" s="4">
        <v>-0.2</v>
      </c>
      <c r="J12" s="5">
        <f t="shared" si="6"/>
        <v>0</v>
      </c>
      <c r="K12" s="5">
        <f t="shared" si="2"/>
        <v>0</v>
      </c>
    </row>
    <row r="13" spans="1:11" x14ac:dyDescent="0.45">
      <c r="A13" s="3">
        <v>44470</v>
      </c>
      <c r="B13" s="5">
        <f t="shared" si="5"/>
        <v>0</v>
      </c>
      <c r="C13" s="4">
        <v>0</v>
      </c>
      <c r="D13" s="5">
        <f t="shared" si="3"/>
        <v>0</v>
      </c>
      <c r="E13" s="5">
        <f t="shared" si="4"/>
        <v>0</v>
      </c>
      <c r="F13" s="4">
        <v>0</v>
      </c>
      <c r="G13" s="5">
        <f t="shared" si="0"/>
        <v>0</v>
      </c>
      <c r="H13" s="5">
        <f t="shared" si="1"/>
        <v>0</v>
      </c>
      <c r="I13" s="4">
        <v>0.44</v>
      </c>
      <c r="J13" s="5">
        <f t="shared" si="6"/>
        <v>0</v>
      </c>
      <c r="K13" s="5">
        <f t="shared" si="2"/>
        <v>0</v>
      </c>
    </row>
    <row r="14" spans="1:11" x14ac:dyDescent="0.45">
      <c r="A14" s="3">
        <v>44501</v>
      </c>
      <c r="B14" s="5">
        <f t="shared" si="5"/>
        <v>0</v>
      </c>
      <c r="C14" s="4">
        <v>0</v>
      </c>
      <c r="D14" s="5">
        <f t="shared" si="3"/>
        <v>0</v>
      </c>
      <c r="E14" s="5">
        <f t="shared" si="4"/>
        <v>0</v>
      </c>
      <c r="F14" s="4">
        <v>1</v>
      </c>
      <c r="G14" s="5">
        <f t="shared" si="0"/>
        <v>0</v>
      </c>
      <c r="H14" s="5">
        <f t="shared" si="1"/>
        <v>0</v>
      </c>
      <c r="I14" s="4">
        <v>0.41</v>
      </c>
      <c r="J14" s="5">
        <f t="shared" si="6"/>
        <v>0</v>
      </c>
      <c r="K14" s="5">
        <f t="shared" si="2"/>
        <v>0</v>
      </c>
    </row>
    <row r="15" spans="1:11" x14ac:dyDescent="0.45">
      <c r="A15" s="3">
        <v>44531</v>
      </c>
      <c r="B15" s="5">
        <f t="shared" si="5"/>
        <v>0</v>
      </c>
      <c r="C15" s="4">
        <v>0</v>
      </c>
      <c r="D15" s="5">
        <f t="shared" si="3"/>
        <v>0</v>
      </c>
      <c r="E15" s="5">
        <f t="shared" si="4"/>
        <v>0</v>
      </c>
      <c r="F15" s="4">
        <v>0</v>
      </c>
      <c r="G15" s="5">
        <f t="shared" si="0"/>
        <v>0</v>
      </c>
      <c r="H15" s="5">
        <f t="shared" si="1"/>
        <v>0</v>
      </c>
      <c r="I15" s="4">
        <v>0.23</v>
      </c>
      <c r="J15" s="5">
        <f t="shared" si="6"/>
        <v>0</v>
      </c>
      <c r="K15" s="5">
        <f t="shared" si="2"/>
        <v>0</v>
      </c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 x14ac:dyDescent="0.45">
      <c r="A17" s="6" t="s">
        <v>19</v>
      </c>
      <c r="B17" s="6"/>
      <c r="C17" s="6"/>
      <c r="D17" s="6"/>
      <c r="E17" s="6"/>
      <c r="F17" s="6"/>
      <c r="G17" s="6"/>
      <c r="H17" s="6"/>
      <c r="I17" s="6"/>
      <c r="J17" s="6"/>
      <c r="K17" s="7">
        <f>SUM(K4:K16)</f>
        <v>0</v>
      </c>
    </row>
  </sheetData>
  <sheetProtection algorithmName="SHA-512" hashValue="I8gdPu4rh72ccWHBnlsoSNnfYch4My7BDqKWCF8co8jKxfbQaziN8ittYoYFcHpCLza/DNE2qMy6YHbHapC0Mw==" saltValue="q4Y28a6vpa6CXCTDEfElSQ==" spinCount="100000" sheet="1" objects="1" scenarios="1"/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4821-6704-4DAF-B34B-9FEB854766BB}">
  <dimension ref="A1:K17"/>
  <sheetViews>
    <sheetView workbookViewId="0">
      <selection sqref="A1:K1"/>
    </sheetView>
  </sheetViews>
  <sheetFormatPr baseColWidth="10" defaultRowHeight="14.25" x14ac:dyDescent="0.45"/>
  <sheetData>
    <row r="1" spans="1:11" ht="26.65" x14ac:dyDescent="0.8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4.5" x14ac:dyDescent="0.45">
      <c r="A2" s="2" t="s">
        <v>6</v>
      </c>
      <c r="B2" s="2" t="s">
        <v>7</v>
      </c>
      <c r="C2" s="2" t="s">
        <v>12</v>
      </c>
      <c r="D2" s="2" t="s">
        <v>14</v>
      </c>
      <c r="E2" s="2" t="s">
        <v>8</v>
      </c>
      <c r="F2" s="2" t="s">
        <v>13</v>
      </c>
      <c r="G2" s="2" t="s">
        <v>15</v>
      </c>
      <c r="H2" s="2" t="s">
        <v>9</v>
      </c>
      <c r="I2" s="2" t="s">
        <v>16</v>
      </c>
      <c r="J2" s="2" t="s">
        <v>10</v>
      </c>
      <c r="K2" s="2" t="s">
        <v>11</v>
      </c>
    </row>
    <row r="3" spans="1:11" ht="15.75" x14ac:dyDescent="0.45">
      <c r="A3" s="2" t="s">
        <v>26</v>
      </c>
      <c r="B3" s="8">
        <f>'Calcul 21'!B15</f>
        <v>0</v>
      </c>
      <c r="C3" s="2"/>
      <c r="D3" s="2"/>
      <c r="E3" s="8">
        <f>'Calcul 21'!E15</f>
        <v>0</v>
      </c>
      <c r="F3" s="2"/>
      <c r="G3" s="2"/>
      <c r="H3" s="2"/>
      <c r="I3" s="2"/>
      <c r="J3" s="8">
        <f>'Calcul 21'!J15</f>
        <v>0</v>
      </c>
      <c r="K3" s="2"/>
    </row>
    <row r="4" spans="1:11" x14ac:dyDescent="0.45">
      <c r="A4" s="3">
        <v>44562</v>
      </c>
      <c r="B4" s="5">
        <f>'Calcul 21'!B15</f>
        <v>0</v>
      </c>
      <c r="C4" s="4">
        <v>1.1000000000000001</v>
      </c>
      <c r="D4" s="5">
        <f>B4*C4/100</f>
        <v>0</v>
      </c>
      <c r="E4" s="5">
        <f>'Calcul 21'!E15</f>
        <v>0</v>
      </c>
      <c r="F4" s="4">
        <v>0</v>
      </c>
      <c r="G4" s="5">
        <f>(E4*F4)/100</f>
        <v>0</v>
      </c>
      <c r="H4" s="5">
        <f>B4+E4</f>
        <v>0</v>
      </c>
      <c r="I4" s="4">
        <v>0.16</v>
      </c>
      <c r="J4" s="5">
        <f>J3*I4/100+J3</f>
        <v>0</v>
      </c>
      <c r="K4" s="5">
        <f>H4-J4</f>
        <v>0</v>
      </c>
    </row>
    <row r="5" spans="1:11" x14ac:dyDescent="0.45">
      <c r="A5" s="3">
        <v>44593</v>
      </c>
      <c r="B5" s="5">
        <f>SUM(B4+D4)</f>
        <v>0</v>
      </c>
      <c r="C5" s="4">
        <v>0</v>
      </c>
      <c r="D5" s="5">
        <f>B5*C5</f>
        <v>0</v>
      </c>
      <c r="E5" s="5">
        <f>E4+G4</f>
        <v>0</v>
      </c>
      <c r="F5" s="4">
        <v>0</v>
      </c>
      <c r="G5" s="5">
        <f t="shared" ref="G5:G15" si="0">(E5*F5)/100</f>
        <v>0</v>
      </c>
      <c r="H5" s="5">
        <f t="shared" ref="H5:H15" si="1">B5+E5</f>
        <v>0</v>
      </c>
      <c r="I5" s="4">
        <v>0.89</v>
      </c>
      <c r="J5" s="5">
        <f>J4*I5/100+J4</f>
        <v>0</v>
      </c>
      <c r="K5" s="5">
        <f t="shared" ref="K5:K15" si="2">H5-J5</f>
        <v>0</v>
      </c>
    </row>
    <row r="6" spans="1:11" x14ac:dyDescent="0.45">
      <c r="A6" s="3">
        <v>44621</v>
      </c>
      <c r="B6" s="5">
        <f>SUM(B5+D5)</f>
        <v>0</v>
      </c>
      <c r="C6" s="4">
        <v>0</v>
      </c>
      <c r="D6" s="5">
        <f t="shared" ref="D6:D15" si="3">B6*C6</f>
        <v>0</v>
      </c>
      <c r="E6" s="5">
        <f t="shared" ref="E6:E15" si="4">E5+G5</f>
        <v>0</v>
      </c>
      <c r="F6" s="4">
        <v>0</v>
      </c>
      <c r="G6" s="5">
        <f t="shared" si="0"/>
        <v>0</v>
      </c>
      <c r="H6" s="5">
        <f t="shared" si="1"/>
        <v>0</v>
      </c>
      <c r="I6" s="4">
        <v>1.6</v>
      </c>
      <c r="J6" s="5">
        <f t="shared" ref="J6:J15" si="5">J5*I6/100+J5</f>
        <v>0</v>
      </c>
      <c r="K6" s="5">
        <f t="shared" si="2"/>
        <v>0</v>
      </c>
    </row>
    <row r="7" spans="1:11" x14ac:dyDescent="0.45">
      <c r="A7" s="3">
        <v>44652</v>
      </c>
      <c r="B7" s="5">
        <f t="shared" ref="B7:B15" si="6">SUM(B6+D6)</f>
        <v>0</v>
      </c>
      <c r="C7" s="4">
        <v>0</v>
      </c>
      <c r="D7" s="5">
        <f t="shared" si="3"/>
        <v>0</v>
      </c>
      <c r="E7" s="5">
        <f t="shared" si="4"/>
        <v>0</v>
      </c>
      <c r="F7" s="4">
        <v>0</v>
      </c>
      <c r="G7" s="5">
        <f t="shared" si="0"/>
        <v>0</v>
      </c>
      <c r="H7" s="5">
        <f t="shared" si="1"/>
        <v>0</v>
      </c>
      <c r="I7" s="4">
        <v>0.46</v>
      </c>
      <c r="J7" s="5">
        <f t="shared" si="5"/>
        <v>0</v>
      </c>
      <c r="K7" s="5">
        <f t="shared" si="2"/>
        <v>0</v>
      </c>
    </row>
    <row r="8" spans="1:11" x14ac:dyDescent="0.45">
      <c r="A8" s="3">
        <v>44682</v>
      </c>
      <c r="B8" s="5">
        <f t="shared" si="6"/>
        <v>0</v>
      </c>
      <c r="C8" s="4">
        <v>0</v>
      </c>
      <c r="D8" s="5">
        <f t="shared" si="3"/>
        <v>0</v>
      </c>
      <c r="E8" s="5">
        <f t="shared" si="4"/>
        <v>0</v>
      </c>
      <c r="F8" s="4">
        <v>0</v>
      </c>
      <c r="G8" s="5">
        <f t="shared" si="0"/>
        <v>0</v>
      </c>
      <c r="H8" s="5">
        <f t="shared" si="1"/>
        <v>0</v>
      </c>
      <c r="I8" s="4">
        <v>0.75</v>
      </c>
      <c r="J8" s="5">
        <f t="shared" si="5"/>
        <v>0</v>
      </c>
      <c r="K8" s="5">
        <f t="shared" si="2"/>
        <v>0</v>
      </c>
    </row>
    <row r="9" spans="1:11" x14ac:dyDescent="0.45">
      <c r="A9" s="3">
        <v>44713</v>
      </c>
      <c r="B9" s="5">
        <f t="shared" si="6"/>
        <v>0</v>
      </c>
      <c r="C9" s="4">
        <v>0</v>
      </c>
      <c r="D9" s="5">
        <f t="shared" si="3"/>
        <v>0</v>
      </c>
      <c r="E9" s="5">
        <f t="shared" si="4"/>
        <v>0</v>
      </c>
      <c r="F9" s="4">
        <v>0</v>
      </c>
      <c r="G9" s="5">
        <f t="shared" si="0"/>
        <v>0</v>
      </c>
      <c r="H9" s="5">
        <f t="shared" si="1"/>
        <v>0</v>
      </c>
      <c r="I9" s="4">
        <v>0.85</v>
      </c>
      <c r="J9" s="5">
        <f t="shared" si="5"/>
        <v>0</v>
      </c>
      <c r="K9" s="5">
        <f t="shared" si="2"/>
        <v>0</v>
      </c>
    </row>
    <row r="10" spans="1:11" x14ac:dyDescent="0.45">
      <c r="A10" s="3">
        <v>44743</v>
      </c>
      <c r="B10" s="5">
        <f t="shared" si="6"/>
        <v>0</v>
      </c>
      <c r="C10" s="4">
        <v>4</v>
      </c>
      <c r="D10" s="5">
        <f>B10*C10/100</f>
        <v>0</v>
      </c>
      <c r="E10" s="5">
        <f t="shared" si="4"/>
        <v>0</v>
      </c>
      <c r="F10" s="4">
        <v>0</v>
      </c>
      <c r="G10" s="5">
        <f t="shared" si="0"/>
        <v>0</v>
      </c>
      <c r="H10" s="5">
        <f t="shared" si="1"/>
        <v>0</v>
      </c>
      <c r="I10" s="4">
        <v>0.3</v>
      </c>
      <c r="J10" s="5">
        <f t="shared" si="5"/>
        <v>0</v>
      </c>
      <c r="K10" s="5">
        <f t="shared" si="2"/>
        <v>0</v>
      </c>
    </row>
    <row r="11" spans="1:11" x14ac:dyDescent="0.45">
      <c r="A11" s="3">
        <v>44774</v>
      </c>
      <c r="B11" s="5">
        <f t="shared" si="6"/>
        <v>0</v>
      </c>
      <c r="C11" s="4">
        <v>0</v>
      </c>
      <c r="D11" s="5">
        <f t="shared" si="3"/>
        <v>0</v>
      </c>
      <c r="E11" s="5">
        <f t="shared" si="4"/>
        <v>0</v>
      </c>
      <c r="F11" s="4">
        <v>0</v>
      </c>
      <c r="G11" s="5">
        <f t="shared" si="0"/>
        <v>0</v>
      </c>
      <c r="H11" s="5">
        <f t="shared" si="1"/>
        <v>0</v>
      </c>
      <c r="I11" s="4">
        <v>0.48</v>
      </c>
      <c r="J11" s="5">
        <f t="shared" si="5"/>
        <v>0</v>
      </c>
      <c r="K11" s="5">
        <f t="shared" si="2"/>
        <v>0</v>
      </c>
    </row>
    <row r="12" spans="1:11" x14ac:dyDescent="0.45">
      <c r="A12" s="3">
        <v>44805</v>
      </c>
      <c r="B12" s="5">
        <f t="shared" si="6"/>
        <v>0</v>
      </c>
      <c r="C12" s="4">
        <v>0</v>
      </c>
      <c r="D12" s="5">
        <f t="shared" si="3"/>
        <v>0</v>
      </c>
      <c r="E12" s="5">
        <f t="shared" si="4"/>
        <v>0</v>
      </c>
      <c r="F12" s="4">
        <v>0</v>
      </c>
      <c r="G12" s="5">
        <f t="shared" si="0"/>
        <v>0</v>
      </c>
      <c r="H12" s="5">
        <f t="shared" si="1"/>
        <v>0</v>
      </c>
      <c r="I12" s="4">
        <v>-0.51</v>
      </c>
      <c r="J12" s="5">
        <f t="shared" si="5"/>
        <v>0</v>
      </c>
      <c r="K12" s="5">
        <f t="shared" si="2"/>
        <v>0</v>
      </c>
    </row>
    <row r="13" spans="1:11" x14ac:dyDescent="0.45">
      <c r="A13" s="3">
        <v>44835</v>
      </c>
      <c r="B13" s="5">
        <f t="shared" si="6"/>
        <v>0</v>
      </c>
      <c r="C13" s="4">
        <v>0</v>
      </c>
      <c r="D13" s="5">
        <f t="shared" si="3"/>
        <v>0</v>
      </c>
      <c r="E13" s="5">
        <f t="shared" si="4"/>
        <v>0</v>
      </c>
      <c r="F13" s="4">
        <v>0</v>
      </c>
      <c r="G13" s="5">
        <f t="shared" si="0"/>
        <v>0</v>
      </c>
      <c r="H13" s="5">
        <f t="shared" si="1"/>
        <v>0</v>
      </c>
      <c r="I13" s="4">
        <v>1.24</v>
      </c>
      <c r="J13" s="5">
        <f t="shared" si="5"/>
        <v>0</v>
      </c>
      <c r="K13" s="5">
        <f t="shared" si="2"/>
        <v>0</v>
      </c>
    </row>
    <row r="14" spans="1:11" x14ac:dyDescent="0.45">
      <c r="A14" s="3">
        <v>44866</v>
      </c>
      <c r="B14" s="5">
        <f t="shared" si="6"/>
        <v>0</v>
      </c>
      <c r="C14" s="4">
        <v>0</v>
      </c>
      <c r="D14" s="5">
        <f t="shared" si="3"/>
        <v>0</v>
      </c>
      <c r="E14" s="5">
        <f t="shared" si="4"/>
        <v>0</v>
      </c>
      <c r="F14" s="4">
        <v>5.0999999999999996</v>
      </c>
      <c r="G14" s="5">
        <f t="shared" si="0"/>
        <v>0</v>
      </c>
      <c r="H14" s="5">
        <f t="shared" si="1"/>
        <v>0</v>
      </c>
      <c r="I14" s="4">
        <v>0.42</v>
      </c>
      <c r="J14" s="5">
        <f t="shared" si="5"/>
        <v>0</v>
      </c>
      <c r="K14" s="5">
        <f t="shared" si="2"/>
        <v>0</v>
      </c>
    </row>
    <row r="15" spans="1:11" x14ac:dyDescent="0.45">
      <c r="A15" s="3">
        <v>44896</v>
      </c>
      <c r="B15" s="5">
        <f t="shared" si="6"/>
        <v>0</v>
      </c>
      <c r="C15" s="4">
        <v>0</v>
      </c>
      <c r="D15" s="5">
        <f t="shared" si="3"/>
        <v>0</v>
      </c>
      <c r="E15" s="5">
        <f t="shared" si="4"/>
        <v>0</v>
      </c>
      <c r="F15" s="4">
        <v>0</v>
      </c>
      <c r="G15" s="5">
        <f t="shared" si="0"/>
        <v>0</v>
      </c>
      <c r="H15" s="5">
        <f t="shared" si="1"/>
        <v>0</v>
      </c>
      <c r="I15" s="4">
        <v>-0.09</v>
      </c>
      <c r="J15" s="5">
        <f t="shared" si="5"/>
        <v>0</v>
      </c>
      <c r="K15" s="5">
        <f t="shared" si="2"/>
        <v>0</v>
      </c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 x14ac:dyDescent="0.45">
      <c r="A17" s="6" t="s">
        <v>21</v>
      </c>
      <c r="B17" s="6"/>
      <c r="C17" s="6"/>
      <c r="D17" s="6"/>
      <c r="E17" s="6"/>
      <c r="F17" s="6"/>
      <c r="G17" s="6"/>
      <c r="H17" s="7">
        <f>SUM(H4:H16)</f>
        <v>0</v>
      </c>
      <c r="I17" s="6"/>
      <c r="J17" s="6"/>
      <c r="K17" s="7">
        <f>SUM(K4:K16)</f>
        <v>0</v>
      </c>
    </row>
  </sheetData>
  <sheetProtection algorithmName="SHA-512" hashValue="zZmvw6EM877kmADvRWrNNnVSOVtAhdNryWKA5/FjmzRFdn7LghWV4wIA2tK5WvKnmTw4wMuUawMwyVf/LT/b+Q==" saltValue="GA5kV8fVwnWPvW8zxW3Giw==" spinCount="100000" sheet="1" objects="1" scenarios="1"/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0442-ABB1-4C25-B6B7-AA3AA83C65F3}">
  <dimension ref="A1:K17"/>
  <sheetViews>
    <sheetView workbookViewId="0">
      <selection sqref="A1:K1"/>
    </sheetView>
  </sheetViews>
  <sheetFormatPr baseColWidth="10" defaultRowHeight="14.25" x14ac:dyDescent="0.45"/>
  <sheetData>
    <row r="1" spans="1:11" ht="26.65" x14ac:dyDescent="0.8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4.5" x14ac:dyDescent="0.45">
      <c r="A2" s="2" t="s">
        <v>6</v>
      </c>
      <c r="B2" s="2" t="s">
        <v>7</v>
      </c>
      <c r="C2" s="2" t="s">
        <v>12</v>
      </c>
      <c r="D2" s="2" t="s">
        <v>14</v>
      </c>
      <c r="E2" s="2" t="s">
        <v>8</v>
      </c>
      <c r="F2" s="2" t="s">
        <v>13</v>
      </c>
      <c r="G2" s="2" t="s">
        <v>15</v>
      </c>
      <c r="H2" s="2" t="s">
        <v>9</v>
      </c>
      <c r="I2" s="2" t="s">
        <v>16</v>
      </c>
      <c r="J2" s="2" t="s">
        <v>10</v>
      </c>
      <c r="K2" s="2" t="s">
        <v>11</v>
      </c>
    </row>
    <row r="3" spans="1:11" ht="15.75" x14ac:dyDescent="0.45">
      <c r="A3" s="2" t="s">
        <v>27</v>
      </c>
      <c r="B3" s="8">
        <f>'Calcul 22'!B15</f>
        <v>0</v>
      </c>
      <c r="C3" s="2"/>
      <c r="D3" s="2"/>
      <c r="E3" s="8">
        <f>'Calcul 22'!E15</f>
        <v>0</v>
      </c>
      <c r="F3" s="2"/>
      <c r="G3" s="2"/>
      <c r="H3" s="2"/>
      <c r="I3" s="2"/>
      <c r="J3" s="8">
        <f>'Calcul 22'!J15</f>
        <v>0</v>
      </c>
      <c r="K3" s="2"/>
    </row>
    <row r="4" spans="1:11" x14ac:dyDescent="0.45">
      <c r="A4" s="3">
        <v>44927</v>
      </c>
      <c r="B4" s="5">
        <f>'Calcul 22'!B15</f>
        <v>0</v>
      </c>
      <c r="C4" s="4">
        <v>0.8</v>
      </c>
      <c r="D4" s="5">
        <f>B4*C4/100</f>
        <v>0</v>
      </c>
      <c r="E4" s="5">
        <f>'Calcul 22'!E15</f>
        <v>0</v>
      </c>
      <c r="F4" s="4">
        <v>0</v>
      </c>
      <c r="G4" s="5">
        <f>(E4*F4)/100</f>
        <v>0</v>
      </c>
      <c r="H4" s="5">
        <f>B4+E4</f>
        <v>0</v>
      </c>
      <c r="I4" s="4">
        <v>0.45</v>
      </c>
      <c r="J4" s="5">
        <f>J3*I4/100+J3</f>
        <v>0</v>
      </c>
      <c r="K4" s="5">
        <f>H4-J4</f>
        <v>0</v>
      </c>
    </row>
    <row r="5" spans="1:11" x14ac:dyDescent="0.45">
      <c r="A5" s="3">
        <v>44958</v>
      </c>
      <c r="B5" s="5">
        <f>SUM(B4+D4)</f>
        <v>0</v>
      </c>
      <c r="C5" s="4">
        <v>0</v>
      </c>
      <c r="D5" s="5">
        <f>B5*C5</f>
        <v>0</v>
      </c>
      <c r="E5" s="5">
        <f>E4+G4</f>
        <v>0</v>
      </c>
      <c r="F5" s="4">
        <v>0</v>
      </c>
      <c r="G5" s="5">
        <f t="shared" ref="G5:G15" si="0">(E5*F5)/100</f>
        <v>0</v>
      </c>
      <c r="H5" s="5">
        <f t="shared" ref="H5:H15" si="1">B5+E5</f>
        <v>0</v>
      </c>
      <c r="I5" s="4">
        <v>1.1299999999999999</v>
      </c>
      <c r="J5" s="5">
        <f>J4*I5/100+J4</f>
        <v>0</v>
      </c>
      <c r="K5" s="5">
        <f t="shared" ref="K5:K15" si="2">H5-J5</f>
        <v>0</v>
      </c>
    </row>
    <row r="6" spans="1:11" x14ac:dyDescent="0.45">
      <c r="A6" s="3">
        <v>44986</v>
      </c>
      <c r="B6" s="5">
        <f>SUM(B5+D5)</f>
        <v>0</v>
      </c>
      <c r="C6" s="4">
        <v>0</v>
      </c>
      <c r="D6" s="5">
        <f t="shared" ref="D6:D15" si="3">B6*C6</f>
        <v>0</v>
      </c>
      <c r="E6" s="5">
        <f t="shared" ref="E6:E15" si="4">E5+G5</f>
        <v>0</v>
      </c>
      <c r="F6" s="4">
        <v>0</v>
      </c>
      <c r="G6" s="5">
        <f t="shared" si="0"/>
        <v>0</v>
      </c>
      <c r="H6" s="5">
        <f t="shared" si="1"/>
        <v>0</v>
      </c>
      <c r="I6" s="4">
        <v>1.02</v>
      </c>
      <c r="J6" s="5">
        <f t="shared" ref="J6:J15" si="5">J5*I6/100+J5</f>
        <v>0</v>
      </c>
      <c r="K6" s="5">
        <f t="shared" si="2"/>
        <v>0</v>
      </c>
    </row>
    <row r="7" spans="1:11" x14ac:dyDescent="0.45">
      <c r="A7" s="3">
        <v>45017</v>
      </c>
      <c r="B7" s="5">
        <f t="shared" ref="B7:B15" si="6">SUM(B6+D6)</f>
        <v>0</v>
      </c>
      <c r="C7" s="4">
        <v>0</v>
      </c>
      <c r="D7" s="5">
        <f t="shared" si="3"/>
        <v>0</v>
      </c>
      <c r="E7" s="5">
        <f t="shared" si="4"/>
        <v>0</v>
      </c>
      <c r="F7" s="4">
        <v>0</v>
      </c>
      <c r="G7" s="5">
        <f t="shared" si="0"/>
        <v>0</v>
      </c>
      <c r="H7" s="5">
        <f t="shared" si="1"/>
        <v>0</v>
      </c>
      <c r="I7" s="4">
        <v>0.66</v>
      </c>
      <c r="J7" s="5">
        <f t="shared" si="5"/>
        <v>0</v>
      </c>
      <c r="K7" s="5">
        <f t="shared" si="2"/>
        <v>0</v>
      </c>
    </row>
    <row r="8" spans="1:11" x14ac:dyDescent="0.45">
      <c r="A8" s="3">
        <v>45047</v>
      </c>
      <c r="B8" s="5">
        <f t="shared" si="6"/>
        <v>0</v>
      </c>
      <c r="C8" s="4">
        <v>0</v>
      </c>
      <c r="D8" s="5">
        <f t="shared" si="3"/>
        <v>0</v>
      </c>
      <c r="E8" s="5">
        <f t="shared" si="4"/>
        <v>0</v>
      </c>
      <c r="F8" s="4">
        <v>0</v>
      </c>
      <c r="G8" s="5">
        <f t="shared" si="0"/>
        <v>0</v>
      </c>
      <c r="H8" s="5">
        <f t="shared" si="1"/>
        <v>0</v>
      </c>
      <c r="I8" s="4">
        <v>-7.0000000000000007E-2</v>
      </c>
      <c r="J8" s="5">
        <f t="shared" si="5"/>
        <v>0</v>
      </c>
      <c r="K8" s="5">
        <f t="shared" si="2"/>
        <v>0</v>
      </c>
    </row>
    <row r="9" spans="1:11" x14ac:dyDescent="0.45">
      <c r="A9" s="3">
        <v>45078</v>
      </c>
      <c r="B9" s="5">
        <f t="shared" si="6"/>
        <v>0</v>
      </c>
      <c r="C9" s="4">
        <v>0</v>
      </c>
      <c r="D9" s="5">
        <f t="shared" si="3"/>
        <v>0</v>
      </c>
      <c r="E9" s="5">
        <f t="shared" si="4"/>
        <v>0</v>
      </c>
      <c r="F9" s="4">
        <v>0</v>
      </c>
      <c r="G9" s="5">
        <f t="shared" si="0"/>
        <v>0</v>
      </c>
      <c r="H9" s="5">
        <f t="shared" si="1"/>
        <v>0</v>
      </c>
      <c r="I9" s="4">
        <v>0.21</v>
      </c>
      <c r="J9" s="5">
        <f t="shared" si="5"/>
        <v>0</v>
      </c>
      <c r="K9" s="5">
        <f t="shared" si="2"/>
        <v>0</v>
      </c>
    </row>
    <row r="10" spans="1:11" x14ac:dyDescent="0.45">
      <c r="A10" s="3">
        <v>45108</v>
      </c>
      <c r="B10" s="5">
        <f t="shared" si="6"/>
        <v>0</v>
      </c>
      <c r="C10" s="4">
        <v>0</v>
      </c>
      <c r="D10" s="5">
        <f t="shared" si="3"/>
        <v>0</v>
      </c>
      <c r="E10" s="5">
        <f t="shared" si="4"/>
        <v>0</v>
      </c>
      <c r="F10" s="4">
        <v>0</v>
      </c>
      <c r="G10" s="5">
        <f t="shared" si="0"/>
        <v>0</v>
      </c>
      <c r="H10" s="5">
        <f t="shared" si="1"/>
        <v>0</v>
      </c>
      <c r="I10" s="4">
        <v>0.05</v>
      </c>
      <c r="J10" s="5">
        <f t="shared" si="5"/>
        <v>0</v>
      </c>
      <c r="K10" s="5">
        <f t="shared" si="2"/>
        <v>0</v>
      </c>
    </row>
    <row r="11" spans="1:11" x14ac:dyDescent="0.45">
      <c r="A11" s="3">
        <v>45139</v>
      </c>
      <c r="B11" s="5">
        <f t="shared" si="6"/>
        <v>0</v>
      </c>
      <c r="C11" s="4">
        <v>0</v>
      </c>
      <c r="D11" s="5">
        <f t="shared" si="3"/>
        <v>0</v>
      </c>
      <c r="E11" s="5">
        <f t="shared" si="4"/>
        <v>0</v>
      </c>
      <c r="F11" s="4">
        <v>0</v>
      </c>
      <c r="G11" s="5">
        <f t="shared" si="0"/>
        <v>0</v>
      </c>
      <c r="H11" s="5">
        <f t="shared" si="1"/>
        <v>0</v>
      </c>
      <c r="I11" s="4">
        <v>1.1000000000000001</v>
      </c>
      <c r="J11" s="5">
        <f t="shared" si="5"/>
        <v>0</v>
      </c>
      <c r="K11" s="5">
        <f t="shared" si="2"/>
        <v>0</v>
      </c>
    </row>
    <row r="12" spans="1:11" x14ac:dyDescent="0.45">
      <c r="A12" s="3">
        <v>45170</v>
      </c>
      <c r="B12" s="5">
        <f t="shared" si="6"/>
        <v>0</v>
      </c>
      <c r="C12" s="4">
        <v>0</v>
      </c>
      <c r="D12" s="5">
        <f t="shared" si="3"/>
        <v>0</v>
      </c>
      <c r="E12" s="5">
        <f t="shared" si="4"/>
        <v>0</v>
      </c>
      <c r="F12" s="4">
        <v>0</v>
      </c>
      <c r="G12" s="5">
        <f t="shared" si="0"/>
        <v>0</v>
      </c>
      <c r="H12" s="5">
        <f t="shared" si="1"/>
        <v>0</v>
      </c>
      <c r="I12" s="4">
        <v>-0.56999999999999995</v>
      </c>
      <c r="J12" s="5">
        <f t="shared" si="5"/>
        <v>0</v>
      </c>
      <c r="K12" s="5">
        <f t="shared" si="2"/>
        <v>0</v>
      </c>
    </row>
    <row r="13" spans="1:11" x14ac:dyDescent="0.45">
      <c r="A13" s="3">
        <v>45200</v>
      </c>
      <c r="B13" s="5">
        <f t="shared" si="6"/>
        <v>0</v>
      </c>
      <c r="C13" s="4">
        <v>0</v>
      </c>
      <c r="D13" s="5">
        <f t="shared" si="3"/>
        <v>0</v>
      </c>
      <c r="E13" s="5">
        <f t="shared" si="4"/>
        <v>0</v>
      </c>
      <c r="F13" s="4">
        <v>0</v>
      </c>
      <c r="G13" s="5">
        <f t="shared" si="0"/>
        <v>0</v>
      </c>
      <c r="H13" s="5">
        <f t="shared" si="1"/>
        <v>0</v>
      </c>
      <c r="I13" s="4">
        <v>0.17</v>
      </c>
      <c r="J13" s="5">
        <f t="shared" si="5"/>
        <v>0</v>
      </c>
      <c r="K13" s="5">
        <f t="shared" si="2"/>
        <v>0</v>
      </c>
    </row>
    <row r="14" spans="1:11" x14ac:dyDescent="0.45">
      <c r="A14" s="3">
        <v>45231</v>
      </c>
      <c r="B14" s="5">
        <f t="shared" si="6"/>
        <v>0</v>
      </c>
      <c r="C14" s="4">
        <v>0</v>
      </c>
      <c r="D14" s="5">
        <f t="shared" si="3"/>
        <v>0</v>
      </c>
      <c r="E14" s="5">
        <f t="shared" si="4"/>
        <v>0</v>
      </c>
      <c r="F14" s="4">
        <v>4.9000000000000004</v>
      </c>
      <c r="G14" s="5">
        <f t="shared" si="0"/>
        <v>0</v>
      </c>
      <c r="H14" s="5">
        <f t="shared" si="1"/>
        <v>0</v>
      </c>
      <c r="I14" s="4">
        <v>-0.24</v>
      </c>
      <c r="J14" s="5">
        <f t="shared" si="5"/>
        <v>0</v>
      </c>
      <c r="K14" s="5">
        <f t="shared" si="2"/>
        <v>0</v>
      </c>
    </row>
    <row r="15" spans="1:11" x14ac:dyDescent="0.45">
      <c r="A15" s="3">
        <v>45261</v>
      </c>
      <c r="B15" s="5">
        <f t="shared" si="6"/>
        <v>0</v>
      </c>
      <c r="C15" s="4">
        <v>0</v>
      </c>
      <c r="D15" s="5">
        <f t="shared" si="3"/>
        <v>0</v>
      </c>
      <c r="E15" s="5">
        <f t="shared" si="4"/>
        <v>0</v>
      </c>
      <c r="F15" s="4">
        <v>0</v>
      </c>
      <c r="G15" s="5">
        <f t="shared" si="0"/>
        <v>0</v>
      </c>
      <c r="H15" s="5">
        <f t="shared" si="1"/>
        <v>0</v>
      </c>
      <c r="I15" s="4">
        <v>0.14000000000000001</v>
      </c>
      <c r="J15" s="5">
        <f t="shared" si="5"/>
        <v>0</v>
      </c>
      <c r="K15" s="5">
        <f t="shared" si="2"/>
        <v>0</v>
      </c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 x14ac:dyDescent="0.45">
      <c r="A17" s="6" t="s">
        <v>23</v>
      </c>
      <c r="B17" s="6"/>
      <c r="C17" s="6"/>
      <c r="D17" s="6"/>
      <c r="E17" s="6"/>
      <c r="F17" s="6"/>
      <c r="G17" s="6"/>
      <c r="H17" s="7">
        <f>SUM(H4:H16)</f>
        <v>0</v>
      </c>
      <c r="I17" s="6"/>
      <c r="J17" s="6"/>
      <c r="K17" s="7">
        <f>SUM(K4:K16)</f>
        <v>0</v>
      </c>
    </row>
  </sheetData>
  <sheetProtection algorithmName="SHA-512" hashValue="uVz42IP8n4sbQRIe+tO4RWVhSdqjuamb8l2eHdjlrVVOJx+kqQ/QpR3IVPkCaHLc4JHLNRDNNcNjcTXjCUxtlw==" saltValue="EveRzdCPHs3WLvC3Jmc8xg==" spinCount="100000" sheet="1" objects="1" scenarios="1"/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9158-7063-4EFF-AC2E-2A7BC3FAF8F2}">
  <dimension ref="A1:K17"/>
  <sheetViews>
    <sheetView topLeftCell="A6" workbookViewId="0">
      <selection activeCell="J5" sqref="J5"/>
    </sheetView>
  </sheetViews>
  <sheetFormatPr baseColWidth="10" defaultRowHeight="14.25" x14ac:dyDescent="0.45"/>
  <sheetData>
    <row r="1" spans="1:11" ht="26.65" x14ac:dyDescent="0.8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4.5" x14ac:dyDescent="0.45">
      <c r="A2" s="2" t="s">
        <v>6</v>
      </c>
      <c r="B2" s="2" t="s">
        <v>7</v>
      </c>
      <c r="C2" s="2" t="s">
        <v>12</v>
      </c>
      <c r="D2" s="2" t="s">
        <v>14</v>
      </c>
      <c r="E2" s="2" t="s">
        <v>8</v>
      </c>
      <c r="F2" s="2" t="s">
        <v>13</v>
      </c>
      <c r="G2" s="2" t="s">
        <v>15</v>
      </c>
      <c r="H2" s="2" t="s">
        <v>9</v>
      </c>
      <c r="I2" s="2" t="s">
        <v>16</v>
      </c>
      <c r="J2" s="2" t="s">
        <v>10</v>
      </c>
      <c r="K2" s="2" t="s">
        <v>11</v>
      </c>
    </row>
    <row r="3" spans="1:11" ht="15.75" x14ac:dyDescent="0.45">
      <c r="A3" s="2" t="s">
        <v>33</v>
      </c>
      <c r="B3" s="8">
        <f>'Calcul 23'!B15</f>
        <v>0</v>
      </c>
      <c r="C3" s="2"/>
      <c r="D3" s="2"/>
      <c r="E3" s="8">
        <f>'Calcul 23'!E15</f>
        <v>0</v>
      </c>
      <c r="F3" s="2"/>
      <c r="G3" s="2"/>
      <c r="H3" s="2"/>
      <c r="I3" s="2"/>
      <c r="J3" s="8">
        <f>'Calcul 23'!J15</f>
        <v>0</v>
      </c>
      <c r="K3" s="2"/>
    </row>
    <row r="4" spans="1:11" x14ac:dyDescent="0.45">
      <c r="A4" s="3">
        <v>45292</v>
      </c>
      <c r="B4" s="5">
        <f>'Calcul 23'!B15</f>
        <v>0</v>
      </c>
      <c r="C4" s="4">
        <v>5.3</v>
      </c>
      <c r="D4" s="5">
        <f>B4*C4/100</f>
        <v>0</v>
      </c>
      <c r="E4" s="5">
        <f>'Calcul 23'!E15</f>
        <v>0</v>
      </c>
      <c r="F4" s="4">
        <v>0</v>
      </c>
      <c r="G4" s="5">
        <f>(E4*F4)/100</f>
        <v>0</v>
      </c>
      <c r="H4" s="5">
        <f>B4+E4</f>
        <v>0</v>
      </c>
      <c r="I4" s="4">
        <v>-0.24</v>
      </c>
      <c r="J4" s="5">
        <f>J3*I4/100+J3</f>
        <v>0</v>
      </c>
      <c r="K4" s="5">
        <f>H4-J4</f>
        <v>0</v>
      </c>
    </row>
    <row r="5" spans="1:11" x14ac:dyDescent="0.45">
      <c r="A5" s="3">
        <v>45323</v>
      </c>
      <c r="B5" s="5">
        <f>SUM(B4+D4)</f>
        <v>0</v>
      </c>
      <c r="C5" s="4">
        <v>0</v>
      </c>
      <c r="D5" s="5">
        <f>B5*C5</f>
        <v>0</v>
      </c>
      <c r="E5" s="5">
        <f>E4+G4</f>
        <v>0</v>
      </c>
      <c r="F5" s="4">
        <v>0</v>
      </c>
      <c r="G5" s="5">
        <f t="shared" ref="G5:G15" si="0">(E5*F5)/100</f>
        <v>0</v>
      </c>
      <c r="H5" s="5">
        <f t="shared" ref="H5:H15" si="1">B5+E5</f>
        <v>0</v>
      </c>
      <c r="I5" s="4">
        <v>0.88</v>
      </c>
      <c r="J5" s="5">
        <f>J4*I5/100+J4</f>
        <v>0</v>
      </c>
      <c r="K5" s="5">
        <f t="shared" ref="K5" si="2">H5-J5</f>
        <v>0</v>
      </c>
    </row>
    <row r="6" spans="1:11" x14ac:dyDescent="0.45">
      <c r="A6" s="3">
        <v>45352</v>
      </c>
      <c r="B6" s="5">
        <f>SUM(B5+D5)</f>
        <v>0</v>
      </c>
      <c r="C6" s="4">
        <v>0</v>
      </c>
      <c r="D6" s="5">
        <f t="shared" ref="D6:D15" si="3">B6*C6</f>
        <v>0</v>
      </c>
      <c r="E6" s="5">
        <f t="shared" ref="E6:E15" si="4">E5+G5</f>
        <v>0</v>
      </c>
      <c r="F6" s="4">
        <v>0</v>
      </c>
      <c r="G6" s="5">
        <f t="shared" si="0"/>
        <v>0</v>
      </c>
      <c r="H6" s="5">
        <f t="shared" si="1"/>
        <v>0</v>
      </c>
      <c r="I6" s="4">
        <v>0</v>
      </c>
      <c r="J6" s="5">
        <f t="shared" ref="J6:J15" si="5">J5*I6/100+J5</f>
        <v>0</v>
      </c>
      <c r="K6" s="5"/>
    </row>
    <row r="7" spans="1:11" x14ac:dyDescent="0.45">
      <c r="A7" s="3">
        <v>45383</v>
      </c>
      <c r="B7" s="5">
        <f t="shared" ref="B7:B15" si="6">SUM(B6+D6)</f>
        <v>0</v>
      </c>
      <c r="C7" s="4">
        <v>0</v>
      </c>
      <c r="D7" s="5">
        <f t="shared" si="3"/>
        <v>0</v>
      </c>
      <c r="E7" s="5">
        <f t="shared" si="4"/>
        <v>0</v>
      </c>
      <c r="F7" s="4">
        <v>0</v>
      </c>
      <c r="G7" s="5">
        <f t="shared" si="0"/>
        <v>0</v>
      </c>
      <c r="H7" s="5">
        <f t="shared" si="1"/>
        <v>0</v>
      </c>
      <c r="I7" s="4">
        <v>0</v>
      </c>
      <c r="J7" s="5">
        <f t="shared" si="5"/>
        <v>0</v>
      </c>
      <c r="K7" s="5"/>
    </row>
    <row r="8" spans="1:11" x14ac:dyDescent="0.45">
      <c r="A8" s="3">
        <v>45413</v>
      </c>
      <c r="B8" s="5">
        <f t="shared" si="6"/>
        <v>0</v>
      </c>
      <c r="C8" s="4">
        <v>0</v>
      </c>
      <c r="D8" s="5">
        <f t="shared" si="3"/>
        <v>0</v>
      </c>
      <c r="E8" s="5">
        <f t="shared" si="4"/>
        <v>0</v>
      </c>
      <c r="F8" s="4">
        <v>0</v>
      </c>
      <c r="G8" s="5">
        <f t="shared" si="0"/>
        <v>0</v>
      </c>
      <c r="H8" s="5">
        <f t="shared" si="1"/>
        <v>0</v>
      </c>
      <c r="I8" s="4">
        <v>0</v>
      </c>
      <c r="J8" s="5">
        <f t="shared" si="5"/>
        <v>0</v>
      </c>
      <c r="K8" s="5"/>
    </row>
    <row r="9" spans="1:11" x14ac:dyDescent="0.45">
      <c r="A9" s="3">
        <v>45444</v>
      </c>
      <c r="B9" s="5">
        <f t="shared" si="6"/>
        <v>0</v>
      </c>
      <c r="C9" s="4">
        <v>0</v>
      </c>
      <c r="D9" s="5">
        <f t="shared" si="3"/>
        <v>0</v>
      </c>
      <c r="E9" s="5">
        <f t="shared" si="4"/>
        <v>0</v>
      </c>
      <c r="F9" s="4">
        <v>0</v>
      </c>
      <c r="G9" s="5">
        <f t="shared" si="0"/>
        <v>0</v>
      </c>
      <c r="H9" s="5">
        <f t="shared" si="1"/>
        <v>0</v>
      </c>
      <c r="I9" s="4">
        <v>0</v>
      </c>
      <c r="J9" s="5">
        <f t="shared" si="5"/>
        <v>0</v>
      </c>
      <c r="K9" s="5"/>
    </row>
    <row r="10" spans="1:11" x14ac:dyDescent="0.45">
      <c r="A10" s="3">
        <v>45474</v>
      </c>
      <c r="B10" s="5">
        <f t="shared" si="6"/>
        <v>0</v>
      </c>
      <c r="C10" s="4">
        <v>0</v>
      </c>
      <c r="D10" s="5">
        <f t="shared" si="3"/>
        <v>0</v>
      </c>
      <c r="E10" s="5">
        <f t="shared" si="4"/>
        <v>0</v>
      </c>
      <c r="F10" s="4">
        <v>0</v>
      </c>
      <c r="G10" s="5">
        <f t="shared" si="0"/>
        <v>0</v>
      </c>
      <c r="H10" s="5">
        <f t="shared" si="1"/>
        <v>0</v>
      </c>
      <c r="I10" s="4">
        <v>0</v>
      </c>
      <c r="J10" s="5">
        <f t="shared" si="5"/>
        <v>0</v>
      </c>
      <c r="K10" s="5"/>
    </row>
    <row r="11" spans="1:11" x14ac:dyDescent="0.45">
      <c r="A11" s="3">
        <v>45505</v>
      </c>
      <c r="B11" s="5">
        <f t="shared" si="6"/>
        <v>0</v>
      </c>
      <c r="C11" s="4">
        <v>0</v>
      </c>
      <c r="D11" s="5">
        <f t="shared" si="3"/>
        <v>0</v>
      </c>
      <c r="E11" s="5">
        <f t="shared" si="4"/>
        <v>0</v>
      </c>
      <c r="F11" s="4">
        <v>0</v>
      </c>
      <c r="G11" s="5">
        <f t="shared" si="0"/>
        <v>0</v>
      </c>
      <c r="H11" s="5">
        <f t="shared" si="1"/>
        <v>0</v>
      </c>
      <c r="I11" s="4">
        <v>0</v>
      </c>
      <c r="J11" s="5">
        <f t="shared" si="5"/>
        <v>0</v>
      </c>
      <c r="K11" s="5"/>
    </row>
    <row r="12" spans="1:11" x14ac:dyDescent="0.45">
      <c r="A12" s="3">
        <v>45536</v>
      </c>
      <c r="B12" s="5">
        <f t="shared" si="6"/>
        <v>0</v>
      </c>
      <c r="C12" s="4">
        <v>0</v>
      </c>
      <c r="D12" s="5">
        <f t="shared" si="3"/>
        <v>0</v>
      </c>
      <c r="E12" s="5">
        <f t="shared" si="4"/>
        <v>0</v>
      </c>
      <c r="F12" s="4">
        <v>0</v>
      </c>
      <c r="G12" s="5">
        <f t="shared" si="0"/>
        <v>0</v>
      </c>
      <c r="H12" s="5">
        <f t="shared" si="1"/>
        <v>0</v>
      </c>
      <c r="I12" s="4">
        <v>0</v>
      </c>
      <c r="J12" s="5">
        <f t="shared" si="5"/>
        <v>0</v>
      </c>
      <c r="K12" s="5"/>
    </row>
    <row r="13" spans="1:11" x14ac:dyDescent="0.45">
      <c r="A13" s="3">
        <v>45566</v>
      </c>
      <c r="B13" s="5">
        <f t="shared" si="6"/>
        <v>0</v>
      </c>
      <c r="C13" s="4">
        <v>0</v>
      </c>
      <c r="D13" s="5">
        <f t="shared" si="3"/>
        <v>0</v>
      </c>
      <c r="E13" s="5">
        <f t="shared" si="4"/>
        <v>0</v>
      </c>
      <c r="F13" s="4">
        <v>0</v>
      </c>
      <c r="G13" s="5">
        <f t="shared" si="0"/>
        <v>0</v>
      </c>
      <c r="H13" s="5">
        <f t="shared" si="1"/>
        <v>0</v>
      </c>
      <c r="I13" s="4">
        <v>0</v>
      </c>
      <c r="J13" s="5">
        <f t="shared" si="5"/>
        <v>0</v>
      </c>
      <c r="K13" s="5"/>
    </row>
    <row r="14" spans="1:11" x14ac:dyDescent="0.45">
      <c r="A14" s="3">
        <v>45597</v>
      </c>
      <c r="B14" s="5">
        <f t="shared" si="6"/>
        <v>0</v>
      </c>
      <c r="C14" s="4">
        <v>0</v>
      </c>
      <c r="D14" s="5">
        <f t="shared" si="3"/>
        <v>0</v>
      </c>
      <c r="E14" s="5">
        <f t="shared" si="4"/>
        <v>0</v>
      </c>
      <c r="F14" s="4">
        <v>0</v>
      </c>
      <c r="G14" s="5">
        <f t="shared" si="0"/>
        <v>0</v>
      </c>
      <c r="H14" s="5">
        <f t="shared" si="1"/>
        <v>0</v>
      </c>
      <c r="I14" s="4">
        <v>0</v>
      </c>
      <c r="J14" s="5">
        <f t="shared" si="5"/>
        <v>0</v>
      </c>
      <c r="K14" s="5"/>
    </row>
    <row r="15" spans="1:11" x14ac:dyDescent="0.45">
      <c r="A15" s="3">
        <v>45627</v>
      </c>
      <c r="B15" s="5">
        <f t="shared" si="6"/>
        <v>0</v>
      </c>
      <c r="C15" s="4">
        <v>0</v>
      </c>
      <c r="D15" s="5">
        <f t="shared" si="3"/>
        <v>0</v>
      </c>
      <c r="E15" s="5">
        <f t="shared" si="4"/>
        <v>0</v>
      </c>
      <c r="F15" s="4">
        <v>0</v>
      </c>
      <c r="G15" s="5">
        <f t="shared" si="0"/>
        <v>0</v>
      </c>
      <c r="H15" s="5">
        <f t="shared" si="1"/>
        <v>0</v>
      </c>
      <c r="I15" s="4">
        <v>0</v>
      </c>
      <c r="J15" s="5">
        <f t="shared" si="5"/>
        <v>0</v>
      </c>
      <c r="K15" s="5"/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 x14ac:dyDescent="0.45">
      <c r="A17" s="6" t="s">
        <v>23</v>
      </c>
      <c r="B17" s="6"/>
      <c r="C17" s="6"/>
      <c r="D17" s="6"/>
      <c r="E17" s="6"/>
      <c r="F17" s="6"/>
      <c r="G17" s="6"/>
      <c r="H17" s="7">
        <f>SUM(H4:H16)</f>
        <v>0</v>
      </c>
      <c r="I17" s="6"/>
      <c r="J17" s="6"/>
      <c r="K17" s="7">
        <f>SUM(K4:K16)</f>
        <v>0</v>
      </c>
    </row>
  </sheetData>
  <sheetProtection algorithmName="SHA-512" hashValue="L+rQASVn2DrLtLragskDSKqx62OqS1Wunp0dPgbDBRpXPTgh4mdBK8zXMOFFGhk6UJFs1c5mIeYk853lZCHPOA==" saltValue="iLnjFs/sc2+rUUWr1xD9cQ==" spinCount="100000" sheet="1" objects="1" scenarios="1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Feuil2</vt:lpstr>
      <vt:lpstr>Calcul 20</vt:lpstr>
      <vt:lpstr>Calcul 21</vt:lpstr>
      <vt:lpstr>Calcul 22</vt:lpstr>
      <vt:lpstr>Calcul 23</vt:lpstr>
      <vt:lpstr>Calcul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Silvestri</dc:creator>
  <cp:lastModifiedBy>Guy Silvestri</cp:lastModifiedBy>
  <dcterms:created xsi:type="dcterms:W3CDTF">2024-01-26T19:16:38Z</dcterms:created>
  <dcterms:modified xsi:type="dcterms:W3CDTF">2024-03-23T18:33:31Z</dcterms:modified>
</cp:coreProperties>
</file>